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udyakova_lv\Documents\Lydmila_до2016г\объекты_с2019\Объекты2022\СМР_фильтры\После проверки\"/>
    </mc:Choice>
  </mc:AlternateContent>
  <bookViews>
    <workbookView xWindow="0" yWindow="0" windowWidth="25440" windowHeight="11700" tabRatio="823" firstSheet="1" activeTab="1"/>
  </bookViews>
  <sheets>
    <sheet name="Протокол" sheetId="17" state="hidden" r:id="rId1"/>
    <sheet name="РДЦ" sheetId="24" r:id="rId2"/>
    <sheet name="см1" sheetId="20" r:id="rId3"/>
    <sheet name="см2" sheetId="21" r:id="rId4"/>
    <sheet name="см3" sheetId="25" r:id="rId5"/>
    <sheet name="см4" sheetId="26" r:id="rId6"/>
    <sheet name="см5" sheetId="27" r:id="rId7"/>
    <sheet name="см6" sheetId="30" r:id="rId8"/>
    <sheet name="см7" sheetId="31" r:id="rId9"/>
    <sheet name="см8" sheetId="32" r:id="rId10"/>
    <sheet name="см9" sheetId="33" r:id="rId11"/>
    <sheet name="см10" sheetId="34" r:id="rId12"/>
    <sheet name="см11" sheetId="35" r:id="rId13"/>
    <sheet name="см12ПНР" sheetId="22" r:id="rId14"/>
    <sheet name="переченьДавМат иОборуд" sheetId="28" r:id="rId15"/>
    <sheet name="ОборудованиеПодрядчика" sheetId="29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</externalReferences>
  <definedNames>
    <definedName name="\AUTOEXEC">#REF!</definedName>
    <definedName name="\k">#REF!</definedName>
    <definedName name="\m">#REF!</definedName>
    <definedName name="\m1">#REF!</definedName>
    <definedName name="\n">#REF!</definedName>
    <definedName name="\s">#REF!</definedName>
    <definedName name="\z">#REF!</definedName>
    <definedName name="___________________a2">#REF!</definedName>
    <definedName name="__________________a2">#REF!</definedName>
    <definedName name="________________a2">#REF!</definedName>
    <definedName name="_______________a2">#REF!</definedName>
    <definedName name="_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_A65560">[1]График!#REF!</definedName>
    <definedName name="________E65560">[1]График!#REF!</definedName>
    <definedName name="_______a2">#REF!</definedName>
    <definedName name="_______A65560">[1]График!#REF!</definedName>
    <definedName name="_______E65560">[1]График!#REF!</definedName>
    <definedName name="______a2">#REF!</definedName>
    <definedName name="_____a2">#REF!</definedName>
    <definedName name="_____A65560">[1]График!#REF!</definedName>
    <definedName name="_____E65560">[1]График!#REF!</definedName>
    <definedName name="____a2">#REF!</definedName>
    <definedName name="___a2">#REF!</definedName>
    <definedName name="___A65560">[1]График!#REF!</definedName>
    <definedName name="___E65560">[1]График!#REF!</definedName>
    <definedName name="__a2">#REF!</definedName>
    <definedName name="__xlfn.BAHTTEXT" hidden="1">#NAME?</definedName>
    <definedName name="_2Excel_BuiltIn_Print_Area_2_1">#REF!</definedName>
    <definedName name="_a2">#REF!</definedName>
    <definedName name="_A65560">[1]График!#REF!</definedName>
    <definedName name="_AUTOEXEC">#REF!</definedName>
    <definedName name="_AUTOEXEC___0">#REF!</definedName>
    <definedName name="_AUTOEXEC___1">#REF!</definedName>
    <definedName name="_AUTOEXEC___8">#REF!</definedName>
    <definedName name="_AUTOEXEC___9">#REF!</definedName>
    <definedName name="_E65560">[1]График!#REF!</definedName>
    <definedName name="_k">#REF!</definedName>
    <definedName name="_k___0">#REF!</definedName>
    <definedName name="_k___1">#REF!</definedName>
    <definedName name="_k___8">#REF!</definedName>
    <definedName name="_k___9">#REF!</definedName>
    <definedName name="_m">#REF!</definedName>
    <definedName name="_m___0">#REF!</definedName>
    <definedName name="_m___1">#REF!</definedName>
    <definedName name="_m___8">#REF!</definedName>
    <definedName name="_m___9">#REF!</definedName>
    <definedName name="_s">#REF!</definedName>
    <definedName name="_s___0">#REF!</definedName>
    <definedName name="_s___1">#REF!</definedName>
    <definedName name="_s___8">#REF!</definedName>
    <definedName name="_s___9">#REF!</definedName>
    <definedName name="_z">#REF!</definedName>
    <definedName name="_z___0">#REF!</definedName>
    <definedName name="_z___1">#REF!</definedName>
    <definedName name="_z___8">#REF!</definedName>
    <definedName name="_z___9">#REF!</definedName>
    <definedName name="_xlnm._FilterDatabase" hidden="1">#REF!</definedName>
    <definedName name="A">#REF!</definedName>
    <definedName name="a36_">#REF!</definedName>
    <definedName name="add">[2]Опции!#REF!</definedName>
    <definedName name="CnfName">[3]Лист1!#REF!</definedName>
    <definedName name="CnfName_1">[3]Обновление!#REF!</definedName>
    <definedName name="ConfName">[3]Лист1!#REF!</definedName>
    <definedName name="ConfName_1">[3]Обновление!#REF!</definedName>
    <definedName name="DateColJournal">#REF!</definedName>
    <definedName name="dck">[4]топография!#REF!</definedName>
    <definedName name="DM">#REF!</definedName>
    <definedName name="EILName">[3]Лист1!#REF!</definedName>
    <definedName name="EILName_1">[3]Обновление!#REF!</definedName>
    <definedName name="euro">#REF!</definedName>
    <definedName name="Excel_BuiltIn_Database">#REF!</definedName>
    <definedName name="Excel_BuiltIn_Print_Area_1">#REF!</definedName>
    <definedName name="Excel_BuiltIn_Print_Area_2">#REF!</definedName>
    <definedName name="Excel_BuiltIn_Print_Area_3">#REF!</definedName>
    <definedName name="Excel_BuiltIn_Print_Area_6">#REF!</definedName>
    <definedName name="Excel_BuiltIn_Print_Titles_2">#REF!</definedName>
    <definedName name="hhhhhhhhhhh">#REF!</definedName>
    <definedName name="hPriceRange">[3]Лист1!#REF!</definedName>
    <definedName name="hPriceRange_1">[3]Цена!#REF!</definedName>
    <definedName name="idPriceColumn">[3]Лист1!#REF!</definedName>
    <definedName name="idPriceColumn_1">[3]Цена!#REF!</definedName>
    <definedName name="infl">[5]ПДР!#REF!</definedName>
    <definedName name="Itog">#REF!</definedName>
    <definedName name="k">#REF!</definedName>
    <definedName name="k_1">#REF!</definedName>
    <definedName name="kp">[5]ПДР!#REF!</definedName>
    <definedName name="l">[6]ШАСУ3!$C$2</definedName>
    <definedName name="M_KAR_Запрос1">#REF!</definedName>
    <definedName name="n">[7]Итого!#REF!</definedName>
    <definedName name="Nalog">#REF!</definedName>
    <definedName name="NumColJournal">#REF!</definedName>
    <definedName name="OELName">[3]Лист1!#REF!</definedName>
    <definedName name="OELName_1">[3]Обновление!#REF!</definedName>
    <definedName name="OPLName">[3]Лист1!#REF!</definedName>
    <definedName name="OPLName_1">[3]Обновление!#REF!</definedName>
    <definedName name="p">[3]Лист1!#REF!</definedName>
    <definedName name="p_1">[3]Product!#REF!</definedName>
    <definedName name="PriceRange">[3]Лист1!#REF!</definedName>
    <definedName name="PriceRange_1">[3]Цена!#REF!</definedName>
    <definedName name="propis">#REF!</definedName>
    <definedName name="rr">'[8]Пример расчета'!#REF!</definedName>
    <definedName name="SM">#REF!</definedName>
    <definedName name="SM_SM">#REF!</definedName>
    <definedName name="SM_STO">#REF!</definedName>
    <definedName name="SM_STO_1">'[9]СМЕТА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SUM_31">#REF!</definedName>
    <definedName name="t">#REF!</definedName>
    <definedName name="USA">[10]Шкаф!#REF!</definedName>
    <definedName name="USA_1">#REF!</definedName>
    <definedName name="USD">'[11]искл. ИД'!#REF!</definedName>
    <definedName name="yyy">#REF!</definedName>
    <definedName name="ZAK1">#REF!</definedName>
    <definedName name="ZAK2">#REF!</definedName>
    <definedName name="ZAK22\">#REF!</definedName>
    <definedName name="а">#REF!</definedName>
    <definedName name="А1">#REF!</definedName>
    <definedName name="А2">#REF!</definedName>
    <definedName name="а36">#REF!</definedName>
    <definedName name="а36___0">#REF!</definedName>
    <definedName name="а36___7">#REF!</definedName>
    <definedName name="ааааааааыфффф">#REF!</definedName>
    <definedName name="ав">#REF!</definedName>
    <definedName name="авжддд">#REF!</definedName>
    <definedName name="авмиви">#REF!</definedName>
    <definedName name="авт">#REF!</definedName>
    <definedName name="Автомат">[12]Смета!#REF!</definedName>
    <definedName name="альт">#REF!</definedName>
    <definedName name="альтернативный">#REF!</definedName>
    <definedName name="альтернативный1">#REF!</definedName>
    <definedName name="апиаоп">[13]Смета!#REF!</definedName>
    <definedName name="аполпнщ">#REF!</definedName>
    <definedName name="апр">'[14]Таблица 5'!$A$3:$G$77</definedName>
    <definedName name="аршщ">#REF!</definedName>
    <definedName name="АФС">[15]топография!#REF!</definedName>
    <definedName name="_xlnm.Database">#REF!</definedName>
    <definedName name="быч">'[16]свод 2'!$A$7</definedName>
    <definedName name="ва">#N/A</definedName>
    <definedName name="вап">#REF!</definedName>
    <definedName name="ввв">#REF!</definedName>
    <definedName name="вика">#REF!</definedName>
    <definedName name="ВНИИСТ1">#REF!</definedName>
    <definedName name="вравар">#REF!</definedName>
    <definedName name="ВТ">#REF!</definedName>
    <definedName name="ВУКЕП">#REF!</definedName>
    <definedName name="Вычислительная_техника">[10]Коэфф1.!#REF!</definedName>
    <definedName name="Вычислительная_техника_1">#REF!</definedName>
    <definedName name="Г">'[17]свод 2'!$A$7</definedName>
    <definedName name="газ">'[18]свод 3'!$D$13</definedName>
    <definedName name="гелог">#REF!</definedName>
    <definedName name="гео">#REF!</definedName>
    <definedName name="геодезия">#REF!</definedName>
    <definedName name="геол">[19]Смета!#REF!</definedName>
    <definedName name="геол.1">#REF!</definedName>
    <definedName name="Геол_Лазаревск">[4]топография!#REF!</definedName>
    <definedName name="геол1">#REF!</definedName>
    <definedName name="геология">#REF!</definedName>
    <definedName name="геоф">#REF!</definedName>
    <definedName name="Геофиз">#REF!</definedName>
    <definedName name="геофизика">#REF!</definedName>
    <definedName name="гид">[20]Смета!#REF!</definedName>
    <definedName name="Гидр">[21]топография!#REF!</definedName>
    <definedName name="Гидро">[22]топография!#REF!</definedName>
    <definedName name="гидро1">#REF!</definedName>
    <definedName name="гидро1___0">#REF!</definedName>
    <definedName name="гидрол">#REF!</definedName>
    <definedName name="Гидролог">#REF!</definedName>
    <definedName name="Гидрология_7.03.08">[23]топография!#REF!</definedName>
    <definedName name="ГИП">#REF!</definedName>
    <definedName name="гшшг">NA()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[24]Смета!#REF!</definedName>
    <definedName name="ддд">'[25]СметаСводная Рыб'!$C$13</definedName>
    <definedName name="Дефлятор">#REF!</definedName>
    <definedName name="Диск">#REF!</definedName>
    <definedName name="Длинна_границы">#REF!</definedName>
    <definedName name="Длинна_трассы">#REF!</definedName>
    <definedName name="Доп._оборудование">[10]Коэфф1.!#REF!</definedName>
    <definedName name="Доп._оборудование_1">#REF!</definedName>
    <definedName name="Доп_оборуд">#REF!</definedName>
    <definedName name="Дорога">[10]Шкаф!#REF!</definedName>
    <definedName name="Дорога_1">#REF!</definedName>
    <definedName name="ДСК">[23]топография!#REF!</definedName>
    <definedName name="ДСК_">[26]топография!#REF!</definedName>
    <definedName name="ДСК1">[23]топография!#REF!</definedName>
    <definedName name="дтс">'[27]СметаСводная Рыб'!$C$13</definedName>
    <definedName name="ё">#REF!</definedName>
    <definedName name="ее">'[25]СметаСводная Рыб'!$C$9</definedName>
    <definedName name="жд">#REF!</definedName>
    <definedName name="жжж">#REF!</definedName>
    <definedName name="жпф">#REF!</definedName>
    <definedName name="Заказчик">#REF!</definedName>
    <definedName name="ЗИП_Всего">'[10]Прайс лист'!#REF!</definedName>
    <definedName name="ЗИП_Всего_1">#REF!</definedName>
    <definedName name="и">'[25]СметаСводная Рыб'!$C$9</definedName>
    <definedName name="изыск">#REF!</definedName>
    <definedName name="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ж">#REF!</definedName>
    <definedName name="ИПусто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й">#REF!</definedName>
    <definedName name="йцйц">NA()</definedName>
    <definedName name="йцу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абели">[10]Коэфф1.!#REF!</definedName>
    <definedName name="Кабели_1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ИП">#REF!</definedName>
    <definedName name="КИПиавтом">#REF!</definedName>
    <definedName name="кк">'[28]свод 2'!$A$7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'[29]СметаСводная Колпино'!$C$5</definedName>
    <definedName name="ком">[30]топография!#REF!</definedName>
    <definedName name="ком___0">[31]топография!#REF!</definedName>
    <definedName name="Командировочные_расходы">#REF!</definedName>
    <definedName name="Контроллер">[10]Коэфф1.!#REF!</definedName>
    <definedName name="Контроллер_1">#REF!</definedName>
    <definedName name="Коэффициент">#REF!</definedName>
    <definedName name="Кра">[32]СметаСводная!$E$6</definedName>
    <definedName name="куку">#REF!</definedName>
    <definedName name="Курс">[10]Коэфф1.!$E$23</definedName>
    <definedName name="Курс_1">#REF!</definedName>
    <definedName name="курс_дол">#REF!</definedName>
    <definedName name="Курс_доллара_США">#REF!</definedName>
    <definedName name="курс1">#REF!</definedName>
    <definedName name="лаборатория">#REF!</definedName>
    <definedName name="ленин">#REF!</definedName>
    <definedName name="лл">#REF!</definedName>
    <definedName name="ллдж">#REF!</definedName>
    <definedName name="м">#REF!</definedName>
    <definedName name="Мак">[33]сводная!$D$7</definedName>
    <definedName name="Метео">#REF!</definedName>
    <definedName name="МетеорУТ">[23]топография!#REF!</definedName>
    <definedName name="мж1">'[34]СметаСводная 1 оч'!$D$6</definedName>
    <definedName name="мин">#REF!</definedName>
    <definedName name="Министерство_транспорта__связи_и_автомобильных_дорог_Самарской_области">#REF!</definedName>
    <definedName name="мит">#REF!</definedName>
    <definedName name="митюгов">'[35]Данные для расчёта сметы'!$J$33</definedName>
    <definedName name="мичм">[36]сводная!$D$7</definedName>
    <definedName name="ммммм">#REF!</definedName>
    <definedName name="МММММММММ">#REF!</definedName>
    <definedName name="Монтаж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_геолог">#REF!</definedName>
    <definedName name="н_топо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[37]свод!$A$7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К">'[38]См 1 наруж.водопровод'!$D$6</definedName>
    <definedName name="Номер_договора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">#REF!</definedName>
    <definedName name="_xlnm.Print_Area" localSheetId="0">Протокол!$A$1:$G$24</definedName>
    <definedName name="_xlnm.Print_Area" localSheetId="1">РДЦ!$A$1:$K$53</definedName>
    <definedName name="_xlnm.Print_Area" localSheetId="2">см1!$A$1:$N$73</definedName>
    <definedName name="_xlnm.Print_Area" localSheetId="13">см12ПНР!$A$1:$M$14</definedName>
    <definedName name="_xlnm.Print_Area" localSheetId="3">см2!$A$1:$M$14</definedName>
    <definedName name="_xlnm.Print_Area" localSheetId="4">см3!$A$1:$M$54</definedName>
    <definedName name="_xlnm.Print_Area" localSheetId="5">см4!$A$1:$M$51</definedName>
    <definedName name="_xlnm.Print_Area" localSheetId="6">см5!$A$1:$M$14</definedName>
    <definedName name="_xlnm.Print_Area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щая">[39]топография!#REF!</definedName>
    <definedName name="объем">#N/A</definedName>
    <definedName name="объем___0">"$#ССЫЛ!.$M$1:$M$32000"</definedName>
    <definedName name="объем___0___0">#REF!</definedName>
    <definedName name="объем___0___0___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3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3___0">#REF!</definedName>
    <definedName name="объем___0___0___4">#REF!</definedName>
    <definedName name="объем___0___0___5">#REF!</definedName>
    <definedName name="объем___0___0___6">#REF!</definedName>
    <definedName name="объем___0___0___7">#REF!</definedName>
    <definedName name="объем___0___0___8">#REF!</definedName>
    <definedName name="объем___0___0___9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3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5___0">#REF!</definedName>
    <definedName name="объем___0___6">#REF!</definedName>
    <definedName name="объем___0___6___0">#REF!</definedName>
    <definedName name="объем___0___7">#REF!</definedName>
    <definedName name="объем___0___8">#REF!</definedName>
    <definedName name="объем___0___8___0">#REF!</definedName>
    <definedName name="объем___0___9">"$#ССЫЛ!.$M$1:$M$32000"</definedName>
    <definedName name="объем___0_1">#REF!</definedName>
    <definedName name="объем___0_3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"$#ССЫЛ!.$M$1:$M$32000"</definedName>
    <definedName name="объем___10___0">NA()</definedName>
    <definedName name="объем___10___0___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>#REF!</definedName>
    <definedName name="объем___10_5">#REF!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"$#ССЫЛ!.$M$1:$M$32000"</definedName>
    <definedName name="объем___2___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3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3">#REF!</definedName>
    <definedName name="объем___2___0___5">#REF!</definedName>
    <definedName name="объем___2___0___6">#REF!</definedName>
    <definedName name="объем___2___0___7">#REF!</definedName>
    <definedName name="объем___2___0___8">#REF!</definedName>
    <definedName name="объем___2___0___9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___0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6___0">#REF!</definedName>
    <definedName name="объем___2___7">#REF!</definedName>
    <definedName name="объем___2___8">#REF!</definedName>
    <definedName name="объем___2___8___0">#REF!</definedName>
    <definedName name="объем___2___9">"$#ССЫЛ!.$M$1:$M$32000"</definedName>
    <definedName name="объем___2_1">#REF!</definedName>
    <definedName name="объем___2_3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>#REF!</definedName>
    <definedName name="объем___3___0_1">NA()</definedName>
    <definedName name="объем___3___0_3">#REF!</definedName>
    <definedName name="объем___3___0_5">#REF!</definedName>
    <definedName name="объем___3___1">#REF!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4___0">#REF!</definedName>
    <definedName name="объем___3___5">#REF!</definedName>
    <definedName name="объем___3___6">#REF!</definedName>
    <definedName name="объем___3___8">#REF!</definedName>
    <definedName name="объем___3___8___0">#REF!</definedName>
    <definedName name="объем___3___9">#REF!</definedName>
    <definedName name="объем___3_1">#REF!</definedName>
    <definedName name="объем___3_3">NA()</definedName>
    <definedName name="объем___3_5">#REF!</definedName>
    <definedName name="объем___4">"$#ССЫЛ!.$M$1:$M$32000"</definedName>
    <definedName name="объем___4___0">NA()</definedName>
    <definedName name="объем___4___0___0">#REF!</definedName>
    <definedName name="объем___4___0___0___0">#REF!</definedName>
    <definedName name="объем___4___0___0___0___0">#REF!</definedName>
    <definedName name="объем___4___0___0___1">#REF!</definedName>
    <definedName name="объем___4___0___0___3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>#REF!</definedName>
    <definedName name="объем___4___0_3">#REF!</definedName>
    <definedName name="объем___4___0_5">NA()</definedName>
    <definedName name="объем___4___1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3___0">#REF!</definedName>
    <definedName name="объем___4___4">#REF!</definedName>
    <definedName name="объем___4___5">#REF!</definedName>
    <definedName name="объем___4___6">#REF!</definedName>
    <definedName name="объем___4___6___0">#REF!</definedName>
    <definedName name="объем___4___7">#REF!</definedName>
    <definedName name="объем___4___8">#REF!</definedName>
    <definedName name="объем___4___8___0">#REF!</definedName>
    <definedName name="объем___4___9">"$#ССЫЛ!.$M$1:$M$32000"</definedName>
    <definedName name="объем___4_1">#REF!</definedName>
    <definedName name="объем___4_3">#REF!</definedName>
    <definedName name="объем___4_5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3">NA()</definedName>
    <definedName name="объем___5___5">NA()</definedName>
    <definedName name="объем___5_1">#REF!</definedName>
    <definedName name="объем___5_3">NA()</definedName>
    <definedName name="объем___5_5">NA()</definedName>
    <definedName name="объем___6">"$#ССЫЛ!.$M$1:$M$32000"</definedName>
    <definedName name="объем___6___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3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3">#REF!</definedName>
    <definedName name="объем___6___4">#REF!</definedName>
    <definedName name="объем___6___5">NA()</definedName>
    <definedName name="объем___6___6">#REF!</definedName>
    <definedName name="объем___6___6___0">#REF!</definedName>
    <definedName name="объем___6___7">NA()</definedName>
    <definedName name="объем___6___8">#REF!</definedName>
    <definedName name="объем___6___8___0">#REF!</definedName>
    <definedName name="объем___6___9">"$#ССЫЛ!.$M$1:$M$32000"</definedName>
    <definedName name="объем___6_1">#REF!</definedName>
    <definedName name="объем___6_3">#REF!</definedName>
    <definedName name="объем___6_5">NA()</definedName>
    <definedName name="объем___7">#REF!</definedName>
    <definedName name="объем___7___0">#REF!</definedName>
    <definedName name="объем___7___0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"$#ССЫЛ!.$M$1:$M$32000"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6___0">#REF!</definedName>
    <definedName name="объем___8___7">#REF!</definedName>
    <definedName name="объем___8___8">#REF!</definedName>
    <definedName name="объем___8___8___0">#REF!</definedName>
    <definedName name="объем___8___9">"$#ССЫЛ!.$M$1:$M$32000"</definedName>
    <definedName name="объем___8_1">#REF!</definedName>
    <definedName name="объем___8_3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10">#REF!</definedName>
    <definedName name="объем___9___2">#REF!</definedName>
    <definedName name="объем___9___4">#REF!</definedName>
    <definedName name="объем___9___5">#REF!</definedName>
    <definedName name="объем___9___6">#REF!</definedName>
    <definedName name="объем___9___8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>#REF!</definedName>
    <definedName name="ОК">'[27]СметаСводная Рыб'!$C$9</definedName>
    <definedName name="олтортортл">'[14]Таблица 3'!$A$3:$B$40</definedName>
    <definedName name="оо">'[40]свод 2'!$D$10</definedName>
    <definedName name="ооо">[41]СметаСводная!$C$9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п">[42]Смета!#REF!</definedName>
    <definedName name="Основание">#REF!</definedName>
    <definedName name="Отчетный_период__учет_выполненных_работ">#REF!</definedName>
    <definedName name="п">#REF!</definedName>
    <definedName name="пвап">'[14]Таблица 5'!$A$3:$G$77</definedName>
    <definedName name="Пи">#REF!</definedName>
    <definedName name="Пи_">#REF!</definedName>
    <definedName name="план">[23]топография!#REF!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купное_ПО">#REF!</definedName>
    <definedName name="Покупные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"$#ССЫЛ!.$AC$21:$AN$30"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"$#ССЫЛ!.$AC$21:$AN$30"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"$#ССЫЛ!.$AC$21:$AN$30"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"$#ССЫЛ!.$AC$21:$AN$30"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"$#ССЫЛ!.$AC$21:$AN$30"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"$#ССЫЛ!.$AC$21:$AN$30"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[43]свод1!$A$7</definedName>
    <definedName name="пр">#REF!</definedName>
    <definedName name="прапоалад">[44]топография!#REF!</definedName>
    <definedName name="приб">[45]сводная!$E$10</definedName>
    <definedName name="Прикладное_ПО">#REF!</definedName>
    <definedName name="прим">[41]СметаСводная!$C$7</definedName>
    <definedName name="про">#REF!</definedName>
    <definedName name="пробная">#REF!</definedName>
    <definedName name="пробная\">#REF!</definedName>
    <definedName name="Проверил">#REF!</definedName>
    <definedName name="проект">'[46]СметаСводная павильон'!$D$6</definedName>
    <definedName name="прочие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пр">[10]Коэфф1.!#REF!</definedName>
    <definedName name="прпр_1">#REF!</definedName>
    <definedName name="псков">[47]свод!$E$10</definedName>
    <definedName name="р">#REF!</definedName>
    <definedName name="Работы">#REF!</definedName>
    <definedName name="Разработка">#REF!</definedName>
    <definedName name="Разработка_">#REF!</definedName>
    <definedName name="Районный_к_т_к_ЗП">#REF!</definedName>
    <definedName name="Районный_к_т_к_ЗП_по_ресурсному_расчету">#REF!</definedName>
    <definedName name="расчет">'[14]Таблица 3'!$A$3:$B$40</definedName>
    <definedName name="расчет1">'[14]Таблица 3'!$A$3:$B$40</definedName>
    <definedName name="РД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ига">'[48]СметаСводная снег'!$E$7</definedName>
    <definedName name="рол">[44]топография!#REF!</definedName>
    <definedName name="ролл">#REF!</definedName>
    <definedName name="рпв">#REF!</definedName>
    <definedName name="рр">#REF!</definedName>
    <definedName name="Руководитель">#REF!</definedName>
    <definedName name="ручей">#REF!</definedName>
    <definedName name="савепр">#REF!</definedName>
    <definedName name="сам">#REF!</definedName>
    <definedName name="Свод">#REF!</definedName>
    <definedName name="свод1">[49]топография!#REF!</definedName>
    <definedName name="сводИИ">[50]топография!#REF!</definedName>
    <definedName name="сводная">#REF!</definedName>
    <definedName name="СводнУТ">[23]топография!#REF!</definedName>
    <definedName name="СводУТ">#REF!</definedName>
    <definedName name="Сервис">#REF!</definedName>
    <definedName name="Сервис_Всего">'[10]Прайс лист'!#REF!</definedName>
    <definedName name="Сервис_Всего_1">#REF!</definedName>
    <definedName name="Сервисное_оборудование">[10]Коэфф1.!#REF!</definedName>
    <definedName name="Сервисное_оборудование_1">#REF!</definedName>
    <definedName name="см">#REF!</definedName>
    <definedName name="см___0">#REF!</definedName>
    <definedName name="См7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ми">#REF!</definedName>
    <definedName name="Согласование">#REF!</definedName>
    <definedName name="Составил">#REF!</definedName>
    <definedName name="Составитель">#REF!</definedName>
    <definedName name="СП1">[3]Обновление!#REF!</definedName>
    <definedName name="Средняя_з_пл_в_строительстве">#REF!</definedName>
    <definedName name="Средняя_з_пл_по_отрасли__Связь">#REF!</definedName>
    <definedName name="ссс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ргут">NA()</definedName>
    <definedName name="т">'[25]СметаСводная Рыб'!$C$13</definedName>
    <definedName name="Таблица3">'[14]Таблица 3'!$A$3:$B$40</definedName>
    <definedName name="Таблица5">'[14]Таблица 5'!$A$3:$G$77</definedName>
    <definedName name="Территориальная_поправка_к_ТЕР">#REF!</definedName>
    <definedName name="топ1">#REF!</definedName>
    <definedName name="топ2">#REF!</definedName>
    <definedName name="топо">#REF!</definedName>
    <definedName name="топогр">[12]Смета!#REF!</definedName>
    <definedName name="топогр1">#REF!</definedName>
    <definedName name="топограф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ьбю">#REF!</definedName>
    <definedName name="тьмтиб">#REF!</definedName>
    <definedName name="Увеличение_затрат_по_ЭМ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у">'[25]СметаСводная Рыб'!$C$13</definedName>
    <definedName name="уцуц">#REF!</definedName>
    <definedName name="Участок">#REF!</definedName>
    <definedName name="ф">#REF!</definedName>
    <definedName name="ф1">#REF!</definedName>
    <definedName name="фед">'[16]свод 2'!$C$10</definedName>
    <definedName name="ффыв">#REF!</definedName>
    <definedName name="фыв">#REF!</definedName>
    <definedName name="цена">#N/A</definedName>
    <definedName name="цена___0">"$#ССЫЛ!.$L$1:$L$32000"</definedName>
    <definedName name="цена___0___0">#REF!</definedName>
    <definedName name="цена___0___0___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3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3___0">#REF!</definedName>
    <definedName name="цена___0___0___4">#REF!</definedName>
    <definedName name="цена___0___0___5">#REF!</definedName>
    <definedName name="цена___0___0___6">#REF!</definedName>
    <definedName name="цена___0___0___7">#REF!</definedName>
    <definedName name="цена___0___0___8">#REF!</definedName>
    <definedName name="цена___0___0___9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3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5___0">#REF!</definedName>
    <definedName name="цена___0___6">#REF!</definedName>
    <definedName name="цена___0___6___0">#REF!</definedName>
    <definedName name="цена___0___7">#REF!</definedName>
    <definedName name="цена___0___8">#REF!</definedName>
    <definedName name="цена___0___8___0">#REF!</definedName>
    <definedName name="цена___0___9">"$#ССЫЛ!.$L$1:$L$32000"</definedName>
    <definedName name="цена___0_1">#REF!</definedName>
    <definedName name="цена___0_3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"$#ССЫЛ!.$L$1:$L$32000"</definedName>
    <definedName name="цена___10___0">NA()</definedName>
    <definedName name="цена___10___0___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>#REF!</definedName>
    <definedName name="цена___10_5">#REF!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"$#ССЫЛ!.$L$1:$L$32000"</definedName>
    <definedName name="цена___2___0">#REF!</definedName>
    <definedName name="цена___2___0___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3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3">#REF!</definedName>
    <definedName name="цена___2___0___5">#REF!</definedName>
    <definedName name="цена___2___0___6">#REF!</definedName>
    <definedName name="цена___2___0___7">#REF!</definedName>
    <definedName name="цена___2___0___8">#REF!</definedName>
    <definedName name="цена___2___0___9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___0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6___0">#REF!</definedName>
    <definedName name="цена___2___7">#REF!</definedName>
    <definedName name="цена___2___8">#REF!</definedName>
    <definedName name="цена___2___8___0">#REF!</definedName>
    <definedName name="цена___2___9">"$#ССЫЛ!.$L$1:$L$32000"</definedName>
    <definedName name="цена___2_1">#REF!</definedName>
    <definedName name="цена___2_3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>#REF!</definedName>
    <definedName name="цена___3___0_1">NA()</definedName>
    <definedName name="цена___3___0_3">#REF!</definedName>
    <definedName name="цена___3___0_5">#REF!</definedName>
    <definedName name="цена___3___1">#REF!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4___0">#REF!</definedName>
    <definedName name="цена___3___5">#REF!</definedName>
    <definedName name="цена___3___6">#REF!</definedName>
    <definedName name="цена___3___8">#REF!</definedName>
    <definedName name="цена___3___8___0">#REF!</definedName>
    <definedName name="цена___3___9">#REF!</definedName>
    <definedName name="цена___3_1">#REF!</definedName>
    <definedName name="цена___3_3">NA()</definedName>
    <definedName name="цена___3_5">#REF!</definedName>
    <definedName name="цена___4">"$#ССЫЛ!.$L$1:$L$32000"</definedName>
    <definedName name="цена___4___0">NA()</definedName>
    <definedName name="цена___4___0___0">#REF!</definedName>
    <definedName name="цена___4___0___0___0">#REF!</definedName>
    <definedName name="цена___4___0___0___0___0">#REF!</definedName>
    <definedName name="цена___4___0___0___1">#REF!</definedName>
    <definedName name="цена___4___0___0___3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>#REF!</definedName>
    <definedName name="цена___4___0_3">#REF!</definedName>
    <definedName name="цена___4___0_5">NA()</definedName>
    <definedName name="цена___4___1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3___0">#REF!</definedName>
    <definedName name="цена___4___4">#REF!</definedName>
    <definedName name="цена___4___5">#REF!</definedName>
    <definedName name="цена___4___6">#REF!</definedName>
    <definedName name="цена___4___6___0">#REF!</definedName>
    <definedName name="цена___4___7">#REF!</definedName>
    <definedName name="цена___4___8">#REF!</definedName>
    <definedName name="цена___4___8___0">#REF!</definedName>
    <definedName name="цена___4___9">"$#ССЫЛ!.$L$1:$L$32000"</definedName>
    <definedName name="цена___4_1">#REF!</definedName>
    <definedName name="цена___4_3">#REF!</definedName>
    <definedName name="цена___4_5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3">NA()</definedName>
    <definedName name="цена___5___5">NA()</definedName>
    <definedName name="цена___5_1">#REF!</definedName>
    <definedName name="цена___5_3">NA()</definedName>
    <definedName name="цена___5_5">NA()</definedName>
    <definedName name="цена___6">"$#ССЫЛ!.$L$1:$L$32000"</definedName>
    <definedName name="цена___6___0">#REF!</definedName>
    <definedName name="цена___6___0___0">#REF!</definedName>
    <definedName name="цена___6___0___0___0">#REF!</definedName>
    <definedName name="цена___6___0___0___0___0">#REF!</definedName>
    <definedName name="цена___6___0___1">#REF!</definedName>
    <definedName name="цена___6___0___3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3">#REF!</definedName>
    <definedName name="цена___6___4">#REF!</definedName>
    <definedName name="цена___6___5">NA()</definedName>
    <definedName name="цена___6___6">#REF!</definedName>
    <definedName name="цена___6___6___0">#REF!</definedName>
    <definedName name="цена___6___7">NA()</definedName>
    <definedName name="цена___6___8">#REF!</definedName>
    <definedName name="цена___6___8___0">#REF!</definedName>
    <definedName name="цена___6___9">"$#ССЫЛ!.$L$1:$L$32000"</definedName>
    <definedName name="цена___6_1">#REF!</definedName>
    <definedName name="цена___6_3">#REF!</definedName>
    <definedName name="цена___6_5">NA()</definedName>
    <definedName name="цена___7">#REF!</definedName>
    <definedName name="цена___7___0">#REF!</definedName>
    <definedName name="цена___7___0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"$#ССЫЛ!.$L$1:$L$32000"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6___0">#REF!</definedName>
    <definedName name="цена___8___7">#REF!</definedName>
    <definedName name="цена___8___8">#REF!</definedName>
    <definedName name="цена___8___8___0">#REF!</definedName>
    <definedName name="цена___8___9">"$#ССЫЛ!.$L$1:$L$32000"</definedName>
    <definedName name="цена___8_1">#REF!</definedName>
    <definedName name="цена___8_3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10">#REF!</definedName>
    <definedName name="цена___9___2">#REF!</definedName>
    <definedName name="цена___9___4">#REF!</definedName>
    <definedName name="цена___9___5">#REF!</definedName>
    <definedName name="цена___9___6">#REF!</definedName>
    <definedName name="цена___9___8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>#REF!</definedName>
    <definedName name="цууу">#REF!</definedName>
    <definedName name="цы">#REF!</definedName>
    <definedName name="чс">#REF!</definedName>
    <definedName name="чть">#REF!</definedName>
    <definedName name="Шкафы_ТМ">#REF!</definedName>
    <definedName name="шлд">'[51]93-110'!#REF!</definedName>
    <definedName name="шщззхъх">#REF!</definedName>
    <definedName name="щщ">#REF!</definedName>
    <definedName name="ъхз">#REF!</definedName>
    <definedName name="ЫВGGGGGGGGGGGGGGG">#REF!</definedName>
    <definedName name="ыы">[52]свод!$A$7</definedName>
    <definedName name="ьь">#REF!</definedName>
    <definedName name="эк">#REF!</definedName>
    <definedName name="эк1">#REF!</definedName>
    <definedName name="эко">#REF!</definedName>
    <definedName name="эко___0">#REF!</definedName>
    <definedName name="эко___4">#REF!</definedName>
    <definedName name="эко___5">#REF!</definedName>
    <definedName name="эко___6">#REF!</definedName>
    <definedName name="эко___7">#REF!</definedName>
    <definedName name="эко___8">#REF!</definedName>
    <definedName name="эко___9">#REF!</definedName>
    <definedName name="эко_5">#REF!</definedName>
    <definedName name="эко1">#REF!</definedName>
    <definedName name="экол.1">[44]топография!#REF!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леСи">[53]Коэфф1.!$E$7</definedName>
    <definedName name="ЭлеСи_1">#REF!</definedName>
    <definedName name="ЭЛСИ_Т">#REF!</definedName>
    <definedName name="эээ">[52]свод!$A$7</definedName>
    <definedName name="я">#REF!</definedName>
    <definedName name="ЯЯЯЯ">#N/A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9" l="1"/>
  <c r="L7" i="28" l="1"/>
  <c r="G9" i="29"/>
  <c r="G8" i="29"/>
  <c r="F9" i="29"/>
  <c r="E9" i="29"/>
  <c r="E8" i="29"/>
  <c r="K4" i="28" l="1"/>
  <c r="K8" i="28" l="1"/>
  <c r="L4" i="28"/>
  <c r="L5" i="28"/>
  <c r="L6" i="28"/>
  <c r="H45" i="24"/>
  <c r="K35" i="24"/>
  <c r="J35" i="24"/>
  <c r="I35" i="24"/>
  <c r="H35" i="24"/>
  <c r="H34" i="24" s="1"/>
  <c r="G35" i="24"/>
  <c r="F35" i="24"/>
  <c r="D35" i="24"/>
  <c r="G26" i="24"/>
  <c r="G25" i="24"/>
  <c r="L8" i="28" l="1"/>
  <c r="H38" i="24"/>
  <c r="D38" i="24"/>
  <c r="J39" i="24"/>
  <c r="G39" i="24"/>
  <c r="F39" i="24"/>
  <c r="K39" i="24"/>
  <c r="I39" i="24"/>
  <c r="H39" i="24" l="1"/>
  <c r="D39" i="24"/>
  <c r="D34" i="24"/>
  <c r="F17" i="29"/>
  <c r="G17" i="29"/>
  <c r="F45" i="24" l="1"/>
  <c r="E44" i="24"/>
  <c r="H44" i="24" s="1"/>
  <c r="D46" i="24" l="1"/>
  <c r="H41" i="24" l="1"/>
  <c r="H40" i="24"/>
  <c r="H46" i="24"/>
</calcChain>
</file>

<file path=xl/sharedStrings.xml><?xml version="1.0" encoding="utf-8"?>
<sst xmlns="http://schemas.openxmlformats.org/spreadsheetml/2006/main" count="3684" uniqueCount="1366">
  <si>
    <t>НДС 20%</t>
  </si>
  <si>
    <t>Заказчик:</t>
  </si>
  <si>
    <t xml:space="preserve">Протокол </t>
  </si>
  <si>
    <t>№п/п</t>
  </si>
  <si>
    <t>Наименование работ и затрат</t>
  </si>
  <si>
    <t>Кроме того материалы и оборудование поставки заказчика
(справочно)</t>
  </si>
  <si>
    <t>Всего с НДС</t>
  </si>
  <si>
    <t>Настоящий протокол является основанием для проведения взаимных расчетов и платежей между Заказчиком и Подрядчиком.</t>
  </si>
  <si>
    <t xml:space="preserve">Подрядчик:      </t>
  </si>
  <si>
    <t xml:space="preserve">Директор Иркутской ГЭС - филиала
ООО "ЕвроСибЭнерго-Гидрогенерация"
</t>
  </si>
  <si>
    <t xml:space="preserve">согласования договорной цены </t>
  </si>
  <si>
    <t>Итого:</t>
  </si>
  <si>
    <t>1.1</t>
  </si>
  <si>
    <t>"____"  ____________2021г</t>
  </si>
  <si>
    <t xml:space="preserve">"____"  ____________2021г      </t>
  </si>
  <si>
    <t>iсмр=9,83 1зона 4кв.2020г</t>
  </si>
  <si>
    <t>iпир=4,53 1кв.2021</t>
  </si>
  <si>
    <t>Исходные данные:</t>
  </si>
  <si>
    <t>Лимитированные затраты</t>
  </si>
  <si>
    <t>Стоимость чел. часа рабочих</t>
  </si>
  <si>
    <t>Временные здания и сооружения</t>
  </si>
  <si>
    <t>%</t>
  </si>
  <si>
    <t>ИЦС (квартал, год)</t>
  </si>
  <si>
    <t>Зимнее удорожание</t>
  </si>
  <si>
    <t xml:space="preserve">Индекс на материалы </t>
  </si>
  <si>
    <t>Непредвиденные работы и затраты от смр</t>
  </si>
  <si>
    <t>Индекс на оборудование</t>
  </si>
  <si>
    <t>Наименование смет</t>
  </si>
  <si>
    <t xml:space="preserve">№ смет </t>
  </si>
  <si>
    <t xml:space="preserve">Стоимость работ подрядчика в текущей цене </t>
  </si>
  <si>
    <t>Всего</t>
  </si>
  <si>
    <t>в том числе</t>
  </si>
  <si>
    <t>Материалы поставки заказчика</t>
  </si>
  <si>
    <t>Оборуд. поставки подрядчика</t>
  </si>
  <si>
    <t>Материалы</t>
  </si>
  <si>
    <t>справочно:</t>
  </si>
  <si>
    <t>Оборудование поставки заказчика</t>
  </si>
  <si>
    <t xml:space="preserve"> Итого КВЛ без учета НДС</t>
  </si>
  <si>
    <t>(наименование стройки)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</si>
  <si>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</si>
  <si>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</si>
  <si>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</si>
  <si>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</si>
  <si>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</si>
  <si>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шт</t>
  </si>
  <si>
    <t xml:space="preserve"> в базисных ценах на 1.01.2000 г</t>
  </si>
  <si>
    <t xml:space="preserve">в текущих ценах </t>
  </si>
  <si>
    <t>1.2</t>
  </si>
  <si>
    <t>1.3</t>
  </si>
  <si>
    <t>Строительно-монтажные работы</t>
  </si>
  <si>
    <t>Приложение № 1 к ДС-1 от к договору № 08/21/П_С от "04"марта2021 г.</t>
  </si>
  <si>
    <t>Стоимость работ по ДС-1 (взамен Договора №08/21/П_С от 04.03.2021г)</t>
  </si>
  <si>
    <t>Пуско-наладочные работы</t>
  </si>
  <si>
    <t>ООО "ЕвроСибЭнерго-Гидрогенерация"</t>
  </si>
  <si>
    <t>_____________ В.А. Чеверда</t>
  </si>
  <si>
    <t>"____" _______________2021 г.</t>
  </si>
  <si>
    <t>__________________</t>
  </si>
  <si>
    <t xml:space="preserve">Стоимость работ </t>
  </si>
  <si>
    <r>
      <t xml:space="preserve">Мы, нижеподписавшиеся, от лица «Заказчика» -  директор филиала ООО «ЕвроСибЭнерго-Гидрогенерация» Иркутская ГЭС </t>
    </r>
    <r>
      <rPr>
        <sz val="12"/>
        <color rgb="FFFF0000"/>
        <rFont val="Times New Roman"/>
        <family val="1"/>
        <charset val="204"/>
      </rPr>
      <t>Чеверда Вадима Анатольевич, действующий на основании доверенности №55 от 01.05.2021г</t>
    </r>
    <r>
      <rPr>
        <sz val="12"/>
        <rFont val="Times New Roman"/>
        <family val="1"/>
        <charset val="204"/>
      </rPr>
      <t xml:space="preserve"> и, от лица «Подрядчика» - </t>
    </r>
    <r>
      <rPr>
        <sz val="12"/>
        <color rgb="FFFF0000"/>
        <rFont val="Times New Roman"/>
        <family val="1"/>
        <charset val="204"/>
      </rPr>
      <t>Генеральный директор</t>
    </r>
    <r>
      <rPr>
        <sz val="12"/>
        <rFont val="Times New Roman"/>
        <family val="1"/>
        <charset val="204"/>
      </rPr>
      <t xml:space="preserve"> </t>
    </r>
    <r>
      <rPr>
        <sz val="12"/>
        <color rgb="FFFF0000"/>
        <rFont val="Times New Roman"/>
        <family val="1"/>
        <charset val="204"/>
      </rPr>
      <t>ООО «БайкалСтройКомплекс» Маурер Андрей Владимирович</t>
    </r>
    <r>
      <rPr>
        <sz val="12"/>
        <rFont val="Times New Roman"/>
        <family val="1"/>
        <charset val="204"/>
      </rPr>
      <t>, действующий на основании</t>
    </r>
    <r>
      <rPr>
        <sz val="12"/>
        <color rgb="FFFF0000"/>
        <rFont val="Times New Roman"/>
        <family val="1"/>
        <charset val="204"/>
      </rPr>
      <t xml:space="preserve"> Устава</t>
    </r>
    <r>
      <rPr>
        <sz val="12"/>
        <rFont val="Times New Roman"/>
        <family val="1"/>
        <charset val="204"/>
      </rPr>
      <t xml:space="preserve">, удостоверяем, что сторонами достигнуто соглашение </t>
    </r>
    <r>
      <rPr>
        <sz val="12"/>
        <color rgb="FFFF0000"/>
        <rFont val="Times New Roman"/>
        <family val="1"/>
        <charset val="204"/>
      </rPr>
      <t>по стоимости выполнения комплекса работ "под ключ" по объекту:</t>
    </r>
    <r>
      <rPr>
        <sz val="12"/>
        <rFont val="Times New Roman"/>
        <family val="1"/>
        <charset val="204"/>
      </rPr>
      <t xml:space="preserve">  </t>
    </r>
    <r>
      <rPr>
        <sz val="12"/>
        <color rgb="FFFF0000"/>
        <rFont val="Times New Roman"/>
        <family val="1"/>
        <charset val="204"/>
      </rPr>
      <t xml:space="preserve">"Здание гидростанции. Инв. № ИРГ_000005. Техническое перевооружение въездных ворот отм. 431" (разработка конструкторской документации (ПИР), поставка, СМР, ПНР) </t>
    </r>
    <r>
      <rPr>
        <sz val="12"/>
        <rFont val="Times New Roman"/>
        <family val="1"/>
        <charset val="204"/>
      </rPr>
      <t xml:space="preserve">в размере _________ (три миллиона шестьсот тысяч) рублей 00 копеек, кроме того НДС 20% - </t>
    </r>
    <r>
      <rPr>
        <sz val="12"/>
        <color rgb="FFFF0000"/>
        <rFont val="Times New Roman"/>
        <family val="1"/>
        <charset val="204"/>
      </rPr>
      <t xml:space="preserve">720 000 (семьсот двадцать тысяч) рублей 00 </t>
    </r>
    <r>
      <rPr>
        <sz val="12"/>
        <rFont val="Times New Roman"/>
        <family val="1"/>
        <charset val="204"/>
      </rPr>
      <t>копеек, в том числе:</t>
    </r>
  </si>
  <si>
    <t>Расчет начальной стоимости работ</t>
  </si>
  <si>
    <t>Оборуд. поставки заказчика (справочно)</t>
  </si>
  <si>
    <t>ЛОКАЛЬНАЯ СМЕТА  № 1</t>
  </si>
  <si>
    <t>Обосно-
вание</t>
  </si>
  <si>
    <t>Общестроительные  работы</t>
  </si>
  <si>
    <t>ЛОКАЛЬНАЯ СМЕТА  №2</t>
  </si>
  <si>
    <t>Система электроснабжения и автоматизации</t>
  </si>
  <si>
    <t>ЛОКАЛЬНАЯ СМЕТА  №3</t>
  </si>
  <si>
    <t>комплект</t>
  </si>
  <si>
    <t>компл</t>
  </si>
  <si>
    <t>Оборудование заказчика</t>
  </si>
  <si>
    <t>Материалы поставки заказчика (справочно)</t>
  </si>
  <si>
    <t>ЛОКАЛЬНАЯ СМЕТА  №4</t>
  </si>
  <si>
    <t>ЛОКАЛЬНАЯ СМЕТА  №5</t>
  </si>
  <si>
    <t>Прайс п.31</t>
  </si>
  <si>
    <t>Прайс п.40-п.63</t>
  </si>
  <si>
    <t>Прайс 64-75, 53-55, 58</t>
  </si>
  <si>
    <t>Стоимость в базовых ценах (в ценах 2000г)</t>
  </si>
  <si>
    <t>Оборудование поставки подрядчика</t>
  </si>
  <si>
    <t xml:space="preserve">Непр.  работы и затраты </t>
  </si>
  <si>
    <t>СМР + оборудование</t>
  </si>
  <si>
    <t>№1</t>
  </si>
  <si>
    <t>Всего СМР+оборудование</t>
  </si>
  <si>
    <t>Прочие ПНР</t>
  </si>
  <si>
    <t>Всего прочие:</t>
  </si>
  <si>
    <t>Итого договорная стоимость:</t>
  </si>
  <si>
    <t>НДС (20%)</t>
  </si>
  <si>
    <t>1.</t>
  </si>
  <si>
    <t>Материалы поставки заказчика:</t>
  </si>
  <si>
    <r>
      <t xml:space="preserve">Примечание : </t>
    </r>
    <r>
      <rPr>
        <sz val="10"/>
        <rFont val="Times New Roman"/>
        <family val="1"/>
        <charset val="204"/>
      </rPr>
      <t>Расчет за выполненные непредвиденные работы  производится только с предоставлением согласованной подрядчиком и утвержденной заказчиком  сметы.</t>
    </r>
  </si>
  <si>
    <t>№2</t>
  </si>
  <si>
    <t>№3</t>
  </si>
  <si>
    <t>№4</t>
  </si>
  <si>
    <t>№5</t>
  </si>
  <si>
    <t>Пусконаладочные работы</t>
  </si>
  <si>
    <t>№6</t>
  </si>
  <si>
    <t>Заместитель директора по капитальному строительству</t>
  </si>
  <si>
    <t xml:space="preserve"> </t>
  </si>
  <si>
    <t xml:space="preserve">Инженер 1 категории по ПСР ОКС </t>
  </si>
  <si>
    <t>Л.В. Худякова</t>
  </si>
  <si>
    <t xml:space="preserve">Ведущий инженер по надзору за строительством ОКС (куратор): </t>
  </si>
  <si>
    <t xml:space="preserve">  Итого оборудование заказчика</t>
  </si>
  <si>
    <t>Общее кол-во</t>
  </si>
  <si>
    <t>Ресурсы подрядчика</t>
  </si>
  <si>
    <t xml:space="preserve">          Оборудование</t>
  </si>
  <si>
    <t>Прайс 39</t>
  </si>
  <si>
    <t>Прайс 32</t>
  </si>
  <si>
    <t>Прайс 33</t>
  </si>
  <si>
    <t>Прайс 38</t>
  </si>
  <si>
    <t>Прайс п. 29</t>
  </si>
  <si>
    <t>Прайс п. 30</t>
  </si>
  <si>
    <t>Итого "Оборудование"</t>
  </si>
  <si>
    <t>цена в базе</t>
  </si>
  <si>
    <t>цена текущая</t>
  </si>
  <si>
    <t>шт (комплект)</t>
  </si>
  <si>
    <t xml:space="preserve">Всего СМР без оборудования, без Дав.материалов </t>
  </si>
  <si>
    <t>Сметная стоимость _______________________________________________________________________________________________</t>
  </si>
  <si>
    <t>тыс. руб.</t>
  </si>
  <si>
    <t xml:space="preserve">      строительных работ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</si>
  <si>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</si>
  <si>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Накладные расходы</t>
  </si>
  <si>
    <t>Сметная прибыль</t>
  </si>
  <si>
    <t>Итоги по смете:</t>
  </si>
  <si>
    <t xml:space="preserve">  Итого</t>
  </si>
  <si>
    <t xml:space="preserve">    В том числе: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</si>
  <si>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</si>
  <si>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</si>
  <si>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</si>
  <si>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</si>
  <si>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</si>
  <si>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Сметная стоимость строительных работ _______________________________________________________________________________________________</t>
  </si>
  <si>
    <t xml:space="preserve">      Материалы</t>
  </si>
  <si>
    <t xml:space="preserve">      Оборудование</t>
  </si>
  <si>
    <t xml:space="preserve">  Итого СМР для расчета лимитированных затрат</t>
  </si>
  <si>
    <t xml:space="preserve">      оборудования _______________________________________________________________________________________________</t>
  </si>
  <si>
    <t>Сметная стоимость прочих _______________________________________________________________________________________________</t>
  </si>
  <si>
    <t xml:space="preserve">Директор Иркутской ГЭС филиала </t>
  </si>
  <si>
    <t>"____" _______________2022 г.</t>
  </si>
  <si>
    <t>на выполнение  строительно-монтажных и пусконаладочных работ по объекту "Система осушения проточной части гидроагрегатов Инв. №030697. Техническое перевооружение (установка фильтр-патронов)"</t>
  </si>
  <si>
    <t>Основание: ПД (РД) шифр: 2-ИГЭС-2021 "Система осушения проточной части гидроагрегатов Инв. №030697. Техническое перевооружение (установка фильтр-патронов)" разработанная ООО "Иркутскэнергопроект" в 2021-2022г.</t>
  </si>
  <si>
    <t>2кв2022г-СМР, ПНР</t>
  </si>
  <si>
    <t>ИЦС 2022г-2кв.</t>
  </si>
  <si>
    <t>6,16-2кв2022г</t>
  </si>
  <si>
    <t>Индекс-дефлятор на материалы и ЭММ на 2 кв. 2023 г.</t>
  </si>
  <si>
    <t xml:space="preserve">Составлен в текущих ценах 2 квартала 2023 г. </t>
  </si>
  <si>
    <t>А.Ю. Супличенко</t>
  </si>
  <si>
    <t>Общестроительные работы</t>
  </si>
  <si>
    <t>Конструкции металлические</t>
  </si>
  <si>
    <t>Дренажный приямок 7Г Насосной потерны отм.410.10-412</t>
  </si>
  <si>
    <t>Дренажный приямок 5Г Насосной потерны отм. 410,10-412,00</t>
  </si>
  <si>
    <t>Насосная потерна отм. 412,00 на высоте до 5 м (не включая дренажные приямки 5Г и 7Г)</t>
  </si>
  <si>
    <t>Насосная потерна отм. 412,00 на высоте выше 5 м</t>
  </si>
  <si>
    <t>Отм. 425,46 на высоте до 5 м</t>
  </si>
  <si>
    <t>Отм. 427,63 на высоте до 5 м</t>
  </si>
  <si>
    <t>Отм. 431,24 на высоте до 5 м</t>
  </si>
  <si>
    <t>Отм. 431,24 на высоте выше 5 м</t>
  </si>
  <si>
    <t>№7</t>
  </si>
  <si>
    <t>№8</t>
  </si>
  <si>
    <t>№9</t>
  </si>
  <si>
    <t>№10</t>
  </si>
  <si>
    <t>№11</t>
  </si>
  <si>
    <t>№12</t>
  </si>
  <si>
    <t>Составлена в текущих ценах 2кв.2023г</t>
  </si>
  <si>
    <t xml:space="preserve">Д.Ю. Шемет   </t>
  </si>
  <si>
    <t>Выполнение строительно-монтажных и пуско-наладочных работ по объекту «Система осушения проточной части гидроагрегатов Инв. №030697. Техническое перевооружение (установка фильтр-патронов)"</t>
  </si>
  <si>
    <t>___________________________164,712</t>
  </si>
  <si>
    <t>Средства на оплату труда _______________________________________________________________________________________________</t>
  </si>
  <si>
    <t>___________________________30,769</t>
  </si>
  <si>
    <t>Основание: 2-ИГЭС-2021-КЖ  Изм.2 №36-22 от 31.05.2022г., ВОР1</t>
  </si>
  <si>
    <t>Обоснование</t>
  </si>
  <si>
    <t>Кол.</t>
  </si>
  <si>
    <t>Сметная стоимость в текущих (прогнозных) ценах, руб.</t>
  </si>
  <si>
    <t>Т/з осн. раб.</t>
  </si>
  <si>
    <t>Т/з мех.</t>
  </si>
  <si>
    <t>на ед.</t>
  </si>
  <si>
    <t>всего</t>
  </si>
  <si>
    <t>общая</t>
  </si>
  <si>
    <t>В том числе</t>
  </si>
  <si>
    <t>Осн.З/п</t>
  </si>
  <si>
    <t>Эк.Маш.</t>
  </si>
  <si>
    <t>З/пМех</t>
  </si>
  <si>
    <t>Мат</t>
  </si>
  <si>
    <t>Раздел 1. Фундаменты в дренажных приямках (5Г) и (7Г) насосной потерны на отм. 412.000</t>
  </si>
  <si>
    <t>Фундамент монолитный Фм1  (2-ИГЭС-2021-КЖ л.3)</t>
  </si>
  <si>
    <t>1</t>
  </si>
  <si>
    <t>ФЕР06-02-001-04</t>
  </si>
  <si>
    <t>Устройство железобетонных фундаментов общего назначения объемом: до 5 м3  (класс В25 (М350) F150, W6)</t>
  </si>
  <si>
    <t>100 м3</t>
  </si>
  <si>
    <r>
      <t>0,0358</t>
    </r>
    <r>
      <rPr>
        <i/>
        <sz val="6"/>
        <rFont val="Times New Roman"/>
        <family val="1"/>
        <charset val="204"/>
      </rPr>
      <t xml:space="preserve">
3,58 / 100</t>
    </r>
  </si>
  <si>
    <t>2</t>
  </si>
  <si>
    <t>ФССЦ-04.1.02.05-0009</t>
  </si>
  <si>
    <t>Смеси бетонные тяжелого бетона (БСТ), класс В25 (М350) F150, W6</t>
  </si>
  <si>
    <t>м3</t>
  </si>
  <si>
    <r>
      <t>3,634</t>
    </r>
    <r>
      <rPr>
        <i/>
        <sz val="6"/>
        <rFont val="Times New Roman"/>
        <family val="1"/>
        <charset val="204"/>
      </rPr>
      <t xml:space="preserve">
</t>
    </r>
  </si>
  <si>
    <t>3</t>
  </si>
  <si>
    <t>ФССЦ-08.4.03.02-0002</t>
  </si>
  <si>
    <t>Сталь арматурная, горячекатаная, гладкая, класс А-I, диаметр 8 мм</t>
  </si>
  <si>
    <t>т</t>
  </si>
  <si>
    <r>
      <t>0,04533</t>
    </r>
    <r>
      <rPr>
        <i/>
        <sz val="6"/>
        <rFont val="Times New Roman"/>
        <family val="1"/>
        <charset val="204"/>
      </rPr>
      <t xml:space="preserve">
45,33/1000</t>
    </r>
  </si>
  <si>
    <t>4</t>
  </si>
  <si>
    <t>ФССЦ-08.4.03.03-0032</t>
  </si>
  <si>
    <t>Сталь арматурная, горячекатаная, периодического профиля, класс А-III, диаметр 12 мм</t>
  </si>
  <si>
    <r>
      <t>0,0964</t>
    </r>
    <r>
      <rPr>
        <i/>
        <sz val="6"/>
        <rFont val="Times New Roman"/>
        <family val="1"/>
        <charset val="204"/>
      </rPr>
      <t xml:space="preserve">
96,4/1000</t>
    </r>
  </si>
  <si>
    <t>5</t>
  </si>
  <si>
    <t>ФЕР06-03-004-09</t>
  </si>
  <si>
    <t>Установка закладных деталей весом: до 4 кг (МН-МН112-6)</t>
  </si>
  <si>
    <r>
      <t>0,0224</t>
    </r>
    <r>
      <rPr>
        <i/>
        <sz val="6"/>
        <rFont val="Times New Roman"/>
        <family val="1"/>
        <charset val="204"/>
      </rPr>
      <t xml:space="preserve">
2,8*8/1000</t>
    </r>
  </si>
  <si>
    <t>6</t>
  </si>
  <si>
    <t>ФССЦ-08.4.01.02-0013</t>
  </si>
  <si>
    <t>Детали закладные и накладные, изготовленные с применением сварки, гнутья, сверления (пробивки) отверстий (при наличии одной из этих операций или всего перечня в любых сочетаниях), поставляемые отдельно  (МН-МН112-6)</t>
  </si>
  <si>
    <r>
      <t>0,0224</t>
    </r>
    <r>
      <rPr>
        <i/>
        <sz val="6"/>
        <rFont val="Times New Roman"/>
        <family val="1"/>
        <charset val="204"/>
      </rPr>
      <t xml:space="preserve">
</t>
    </r>
  </si>
  <si>
    <t>7</t>
  </si>
  <si>
    <t>ФЕР13-03-002-04</t>
  </si>
  <si>
    <t>Огрунтовка металлических поверхностей за один раз: грунтовкой ГФ-021 (2 слоя)</t>
  </si>
  <si>
    <t>100 м2</t>
  </si>
  <si>
    <r>
      <t>0,006496</t>
    </r>
    <r>
      <rPr>
        <i/>
        <sz val="6"/>
        <rFont val="Times New Roman"/>
        <family val="1"/>
        <charset val="204"/>
      </rPr>
      <t xml:space="preserve">
(0,0224*29) / 100</t>
    </r>
  </si>
  <si>
    <t>8</t>
  </si>
  <si>
    <t>ФЕР13-03-004-26</t>
  </si>
  <si>
    <t>Окраска металлических огрунтованных поверхностей: эмалью ПФ-115 (2 слоя)</t>
  </si>
  <si>
    <r>
      <t>0,006496</t>
    </r>
    <r>
      <rPr>
        <i/>
        <sz val="6"/>
        <rFont val="Times New Roman"/>
        <family val="1"/>
        <charset val="204"/>
      </rPr>
      <t xml:space="preserve">
</t>
    </r>
  </si>
  <si>
    <t>9</t>
  </si>
  <si>
    <t>ФЕР06-03-004-06</t>
  </si>
  <si>
    <t>Установка анкерных болтов: механических с контролем момента затяжки ( для крепления насосов)</t>
  </si>
  <si>
    <t>100 шт</t>
  </si>
  <si>
    <r>
      <t>0,08</t>
    </r>
    <r>
      <rPr>
        <i/>
        <sz val="6"/>
        <rFont val="Times New Roman"/>
        <family val="1"/>
        <charset val="204"/>
      </rPr>
      <t xml:space="preserve">
8 / 100</t>
    </r>
  </si>
  <si>
    <t>10</t>
  </si>
  <si>
    <t>Прайс1 п1</t>
  </si>
  <si>
    <t xml:space="preserve">Анкер-шпилька HSA М16х240/125/145_x000D_
</t>
  </si>
  <si>
    <t>Гидроизоляция</t>
  </si>
  <si>
    <t>11</t>
  </si>
  <si>
    <t>ФЕР08-01-005-01</t>
  </si>
  <si>
    <t>Устройство боковой обмазочной изоляции стен, фундаментов ручным способом из сухих смесей: толщиной слоя 2 мм (Нанесение кальматрона толщ. 3 мм)</t>
  </si>
  <si>
    <r>
      <t>0,0894</t>
    </r>
    <r>
      <rPr>
        <i/>
        <sz val="6"/>
        <rFont val="Times New Roman"/>
        <family val="1"/>
        <charset val="204"/>
      </rPr>
      <t xml:space="preserve">
8,94 / 100</t>
    </r>
  </si>
  <si>
    <t>12</t>
  </si>
  <si>
    <t>ФЕР08-01-005-03</t>
  </si>
  <si>
    <t>При изменении толщины покрытия на 0,5 мм добавлять к расценкам 08-01-005-01, 08-01-005-02  (Нанесение кальматрона толщ. 3 мм)</t>
  </si>
  <si>
    <r>
      <t>0,0894</t>
    </r>
    <r>
      <rPr>
        <i/>
        <sz val="6"/>
        <rFont val="Times New Roman"/>
        <family val="1"/>
        <charset val="204"/>
      </rPr>
      <t xml:space="preserve">
</t>
    </r>
  </si>
  <si>
    <t>13</t>
  </si>
  <si>
    <t>ФССЦ-04.3.02.09-0802</t>
  </si>
  <si>
    <t>Смесь сухая: гидроизоляционная проникающая "Кальматрон" (ТУ 5745-001-47517383-00)  Расход: 1,6кг/м2 -1 мм (1 слой)</t>
  </si>
  <si>
    <t>кг</t>
  </si>
  <si>
    <r>
      <t>42,9</t>
    </r>
    <r>
      <rPr>
        <i/>
        <sz val="6"/>
        <rFont val="Times New Roman"/>
        <family val="1"/>
        <charset val="204"/>
      </rPr>
      <t xml:space="preserve">
1,6*3*8,94</t>
    </r>
  </si>
  <si>
    <t>Опорные подушки (3 шт.)(2-ИГЭС-2021-КЖ л.2)</t>
  </si>
  <si>
    <t>14</t>
  </si>
  <si>
    <t>ФЕР06-02-001-01</t>
  </si>
  <si>
    <t>Устройство бетонных фундаментов общего назначения объемом: до 5 м3 (класс В25 (М350) F150, W6)</t>
  </si>
  <si>
    <r>
      <t>0,0002</t>
    </r>
    <r>
      <rPr>
        <i/>
        <sz val="6"/>
        <rFont val="Times New Roman"/>
        <family val="1"/>
        <charset val="204"/>
      </rPr>
      <t xml:space="preserve">
0,02 / 100</t>
    </r>
  </si>
  <si>
    <t>15</t>
  </si>
  <si>
    <r>
      <t>0,0204</t>
    </r>
    <r>
      <rPr>
        <i/>
        <sz val="6"/>
        <rFont val="Times New Roman"/>
        <family val="1"/>
        <charset val="204"/>
      </rPr>
      <t xml:space="preserve">
</t>
    </r>
  </si>
  <si>
    <t>Закрепление металлоконструкций в существующей стене   (2-ИГЭС-2021-КЖ л.4)</t>
  </si>
  <si>
    <t>16</t>
  </si>
  <si>
    <t>ФЕР06-03-004-10</t>
  </si>
  <si>
    <t>Установка закладных деталей весом: до 20 кг    (МН1- МН153-6)</t>
  </si>
  <si>
    <r>
      <t>0,1566</t>
    </r>
    <r>
      <rPr>
        <i/>
        <sz val="6"/>
        <rFont val="Times New Roman"/>
        <family val="1"/>
        <charset val="204"/>
      </rPr>
      <t xml:space="preserve">
17,4*9/1000</t>
    </r>
  </si>
  <si>
    <t>17</t>
  </si>
  <si>
    <t>Детали закладные и накладные, изготовленные с применением сварки, гнутья, сверления (пробивки) отверстий (при наличии одной из этих операций или всего перечня в любых сочетаниях), поставляемые отдельно  (МН1- МН153-6)</t>
  </si>
  <si>
    <r>
      <t>0,1566</t>
    </r>
    <r>
      <rPr>
        <i/>
        <sz val="6"/>
        <rFont val="Times New Roman"/>
        <family val="1"/>
        <charset val="204"/>
      </rPr>
      <t xml:space="preserve">
</t>
    </r>
  </si>
  <si>
    <t>18</t>
  </si>
  <si>
    <t>ФЕР46-01-008-02</t>
  </si>
  <si>
    <t>Обетонирование: балок и прогонов</t>
  </si>
  <si>
    <t>19</t>
  </si>
  <si>
    <t>ФССЦ-04.1.02.02-0029</t>
  </si>
  <si>
    <t>Смеси бетонные тяжелого бетона (БСТ) для гидротехнических сооружений, класс В25 (М350) F150,W4</t>
  </si>
  <si>
    <r>
      <t>0,8262</t>
    </r>
    <r>
      <rPr>
        <i/>
        <sz val="6"/>
        <rFont val="Times New Roman"/>
        <family val="1"/>
        <charset val="204"/>
      </rPr>
      <t xml:space="preserve">
</t>
    </r>
  </si>
  <si>
    <t>Грунтование камеры</t>
  </si>
  <si>
    <t>20</t>
  </si>
  <si>
    <t>ФЕР15-07-003-02</t>
  </si>
  <si>
    <t>Нанесение водно-дисперсионной грунтовки на поверхности: пористые (камень, кирпич, бетон и т.д.) (Кальматрон)</t>
  </si>
  <si>
    <r>
      <t>0,157</t>
    </r>
    <r>
      <rPr>
        <i/>
        <sz val="6"/>
        <rFont val="Times New Roman"/>
        <family val="1"/>
        <charset val="204"/>
      </rPr>
      <t xml:space="preserve">
15,7 / 100</t>
    </r>
  </si>
  <si>
    <t>21</t>
  </si>
  <si>
    <t>Смесь сухая: гидроизоляционная проникающая "Кальматрон" (ТУ 5745-001-47517383-00)  Расход: 1,6кг/м2 -1 мм</t>
  </si>
  <si>
    <r>
      <t>25,12</t>
    </r>
    <r>
      <rPr>
        <i/>
        <sz val="6"/>
        <rFont val="Times New Roman"/>
        <family val="1"/>
        <charset val="204"/>
      </rPr>
      <t xml:space="preserve">
1,6*15,7</t>
    </r>
  </si>
  <si>
    <t>Прочие работы (2-ИГЭС-2021-КЖ л.3)</t>
  </si>
  <si>
    <t>22</t>
  </si>
  <si>
    <t>ФЕР46-02-004-01</t>
  </si>
  <si>
    <t>Демонтаж металлоконструкций покрытий (Демонтаж металлической перегородки применительно)</t>
  </si>
  <si>
    <r>
      <t>0,148</t>
    </r>
    <r>
      <rPr>
        <i/>
        <sz val="6"/>
        <rFont val="Times New Roman"/>
        <family val="1"/>
        <charset val="204"/>
      </rPr>
      <t xml:space="preserve">
148/1000</t>
    </r>
  </si>
  <si>
    <t>23</t>
  </si>
  <si>
    <t>ФЕР46-03-007-02</t>
  </si>
  <si>
    <t>Пробивка проемов в конструкциях: из бетона (Для установки закладных деталей МН153-6, 9шт)</t>
  </si>
  <si>
    <t>24</t>
  </si>
  <si>
    <t>ФЕР15-02-031-08</t>
  </si>
  <si>
    <t>Насечка поверхности: стен (на существующее основание под фундамент Фм1 и опорные подушки применительно)</t>
  </si>
  <si>
    <r>
      <t>0,0255</t>
    </r>
    <r>
      <rPr>
        <i/>
        <sz val="6"/>
        <rFont val="Times New Roman"/>
        <family val="1"/>
        <charset val="204"/>
      </rPr>
      <t xml:space="preserve">
(2,28+0,27) / 100</t>
    </r>
  </si>
  <si>
    <t>Итого прямые затраты по смете в текущих ценах</t>
  </si>
  <si>
    <t xml:space="preserve">  Непредвиденные работы и затраты 1,5% от 162278</t>
  </si>
  <si>
    <t>Основание: 2-ИГЭС-2021-КМ изм.1 от 15.04.2022 №ИЭП-исх-22-04-0473, ВОР2</t>
  </si>
  <si>
    <t>Раздел 1. КОНСТРУКЦИИ МЕТАЛЛИЧЕСКИЕ</t>
  </si>
  <si>
    <t>ФЕР09-03-002-12</t>
  </si>
  <si>
    <t>Монтаж балок,прогонов,  ригелей перекрытия, покрытия и под установку оборудования многоэтажных зданий при высоте здания: до 25 м ( марка стали  С245)</t>
  </si>
  <si>
    <r>
      <t>0,406</t>
    </r>
    <r>
      <rPr>
        <i/>
        <sz val="6"/>
        <rFont val="Times New Roman"/>
        <family val="1"/>
        <charset val="204"/>
      </rPr>
      <t xml:space="preserve">
0,39*1,01*1,03</t>
    </r>
  </si>
  <si>
    <t>ФССЦ-07.2.07.12-0020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</si>
  <si>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</si>
  <si>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r>
      <t>0,406</t>
    </r>
    <r>
      <rPr>
        <i/>
        <sz val="6"/>
        <rFont val="Times New Roman"/>
        <family val="1"/>
        <charset val="204"/>
      </rPr>
      <t xml:space="preserve">
</t>
    </r>
  </si>
  <si>
    <t>ФЕР09-03-012-12</t>
  </si>
  <si>
    <t>Монтаж опорных стоек для пролетов: до 24 м</t>
  </si>
  <si>
    <r>
      <t>0,073</t>
    </r>
    <r>
      <rPr>
        <i/>
        <sz val="6"/>
        <rFont val="Times New Roman"/>
        <family val="1"/>
        <charset val="204"/>
      </rPr>
      <t xml:space="preserve">
0,07*1,01*1,03</t>
    </r>
  </si>
  <si>
    <r>
      <t>0,073</t>
    </r>
    <r>
      <rPr>
        <i/>
        <sz val="6"/>
        <rFont val="Times New Roman"/>
        <family val="1"/>
        <charset val="204"/>
      </rPr>
      <t xml:space="preserve">
</t>
    </r>
  </si>
  <si>
    <t>Прайс1 п7</t>
  </si>
  <si>
    <t>Анкер-шпилька Hilti HST3 М12х100 20/5 для крепления опорных плит стоек СК1</t>
  </si>
  <si>
    <t>ФЕР09-03-030-01</t>
  </si>
  <si>
    <t>Монтаж площадок с настилом и ограждением из листовой, рифленой, просечной и круглой стали</t>
  </si>
  <si>
    <r>
      <t>0,749</t>
    </r>
    <r>
      <rPr>
        <i/>
        <sz val="6"/>
        <rFont val="Times New Roman"/>
        <family val="1"/>
        <charset val="204"/>
      </rPr>
      <t xml:space="preserve">
(0,65+0,07)*1,01*1,03</t>
    </r>
  </si>
  <si>
    <t>ФССЦ-07.2.05.01-0032</t>
  </si>
  <si>
    <t>Ограждения лестничных проемов, лестничные марши, пожарные лестницы</t>
  </si>
  <si>
    <r>
      <t>0,749</t>
    </r>
    <r>
      <rPr>
        <i/>
        <sz val="6"/>
        <rFont val="Times New Roman"/>
        <family val="1"/>
        <charset val="204"/>
      </rPr>
      <t xml:space="preserve">
</t>
    </r>
  </si>
  <si>
    <t>Огрунтовка металлических поверхностей за один раз: грунтовкой ГФ-021</t>
  </si>
  <si>
    <r>
      <t>0,3561</t>
    </r>
    <r>
      <rPr>
        <i/>
        <sz val="6"/>
        <rFont val="Times New Roman"/>
        <family val="1"/>
        <charset val="204"/>
      </rPr>
      <t xml:space="preserve">
((0,406+0,073+0,749)*29) / 100</t>
    </r>
  </si>
  <si>
    <t>Окраска металлических огрунтованных поверхностей: эмалью ПФ-115</t>
  </si>
  <si>
    <r>
      <t>0,3561</t>
    </r>
    <r>
      <rPr>
        <i/>
        <sz val="6"/>
        <rFont val="Times New Roman"/>
        <family val="1"/>
        <charset val="204"/>
      </rPr>
      <t xml:space="preserve">
</t>
    </r>
  </si>
  <si>
    <t>Раздел 2. КОНСТРУКЦИИ МЕТАЛЛИЧЕСКИЕ на опору под фильтр-патроны</t>
  </si>
  <si>
    <r>
      <t>0,863</t>
    </r>
    <r>
      <rPr>
        <i/>
        <sz val="6"/>
        <rFont val="Times New Roman"/>
        <family val="1"/>
        <charset val="204"/>
      </rPr>
      <t xml:space="preserve">
0,83*1,01*1,03</t>
    </r>
  </si>
  <si>
    <t>ФССЦ-07.2.07.12-0021</t>
  </si>
  <si>
    <t>Элементы конструктивные зданий и сооружений с преобладанием горячекатаных профилей, средняя масса сборочной единицы от 0,5 до 1 т (стойки- двутавры стальные горячекатанные с параллельными гранями полок)</t>
  </si>
  <si>
    <r>
      <t>0,531</t>
    </r>
    <r>
      <rPr>
        <i/>
        <sz val="6"/>
        <rFont val="Times New Roman"/>
        <family val="1"/>
        <charset val="204"/>
      </rPr>
      <t xml:space="preserve">
0,51*1,01*1,03</t>
    </r>
  </si>
  <si>
    <t>ФССЦ-07.2.07.12-0024</t>
  </si>
  <si>
    <t>Элементы конструктивные зданий и сооружений с преобладанием толстолистовой стали, средняя масса сборочной единицы до 0,5 т (стойки - прокат листовой горячекатанный)</t>
  </si>
  <si>
    <r>
      <t>0,332</t>
    </r>
    <r>
      <rPr>
        <i/>
        <sz val="6"/>
        <rFont val="Times New Roman"/>
        <family val="1"/>
        <charset val="204"/>
      </rPr>
      <t xml:space="preserve">
0,863-0,531</t>
    </r>
  </si>
  <si>
    <r>
      <t>3,3602</t>
    </r>
    <r>
      <rPr>
        <i/>
        <sz val="6"/>
        <rFont val="Times New Roman"/>
        <family val="1"/>
        <charset val="204"/>
      </rPr>
      <t xml:space="preserve">
(1,17+1,85+0,21)*1,01*1,03</t>
    </r>
  </si>
  <si>
    <t>Элементы конструктивные зданий и сооружений с преобладанием горячекатаных профилей, средняя масса сборочной единицы от 0,5 до 1 т (ригели, балки - двутавры стальные горячекатанные с параллельными гранями полок; швеллеры)</t>
  </si>
  <si>
    <r>
      <t>2,14302</t>
    </r>
    <r>
      <rPr>
        <i/>
        <sz val="6"/>
        <rFont val="Times New Roman"/>
        <family val="1"/>
        <charset val="204"/>
      </rPr>
      <t xml:space="preserve">
(0,77+1+0,29)*1,01*1,03</t>
    </r>
  </si>
  <si>
    <t>Элементы конструктивные зданий и сооружений с преобладанием толстолистовой стали, средняя масса сборочной единицы до 0,5 т (ригели, балки, покрытие - прокат листовой горячекатанный)</t>
  </si>
  <si>
    <r>
      <t>1,21715</t>
    </r>
    <r>
      <rPr>
        <i/>
        <sz val="6"/>
        <rFont val="Times New Roman"/>
        <family val="1"/>
        <charset val="204"/>
      </rPr>
      <t xml:space="preserve">
(0,4+0,56+0,21)*1,01*1,03</t>
    </r>
  </si>
  <si>
    <t>ФЕР09-03-014-01</t>
  </si>
  <si>
    <t>Монтаж связей и распорок из одиночных и парных уголков, гнутосварных профилей для пролетов: до 24 м при высоте здания до 25 м - связи</t>
  </si>
  <si>
    <r>
      <t>0,541</t>
    </r>
    <r>
      <rPr>
        <i/>
        <sz val="6"/>
        <rFont val="Times New Roman"/>
        <family val="1"/>
        <charset val="204"/>
      </rPr>
      <t xml:space="preserve">
0,52*1,01*1,03</t>
    </r>
  </si>
  <si>
    <t>ФССЦ-07.2.03.06-0111</t>
  </si>
  <si>
    <t>Связи по колоннам и стойкам фахверка (диагональные и распорки)</t>
  </si>
  <si>
    <r>
      <t>0,541</t>
    </r>
    <r>
      <rPr>
        <i/>
        <sz val="6"/>
        <rFont val="Times New Roman"/>
        <family val="1"/>
        <charset val="204"/>
      </rPr>
      <t xml:space="preserve">
</t>
    </r>
  </si>
  <si>
    <t>ФЕР09-03-037-01</t>
  </si>
  <si>
    <t>Монтаж рам коробчатого сечения пролетом до 24 м - днище, стенка</t>
  </si>
  <si>
    <r>
      <t>3,256</t>
    </r>
    <r>
      <rPr>
        <i/>
        <sz val="6"/>
        <rFont val="Times New Roman"/>
        <family val="1"/>
        <charset val="204"/>
      </rPr>
      <t xml:space="preserve">
(0,9+2,23)*1,01*1,03</t>
    </r>
  </si>
  <si>
    <t>Элементы конструктивные зданий и сооружений с преобладанием толстолистовой стали, средняя масса сборочной единицы до 0,5 т (днище - прокат листовой горячекатанный)</t>
  </si>
  <si>
    <r>
      <t>0,93627</t>
    </r>
    <r>
      <rPr>
        <i/>
        <sz val="6"/>
        <rFont val="Times New Roman"/>
        <family val="1"/>
        <charset val="204"/>
      </rPr>
      <t xml:space="preserve">
0,9*1,01*1,03</t>
    </r>
  </si>
  <si>
    <t>ФССЦ-07.2.07.12-0022</t>
  </si>
  <si>
    <t>Элементы конструктивные зданий и сооружений с преобладанием горячекатаных профилей, средняя масса сборочной единицы свыше 1 до 3 т (cтенка - прокат листовой горячекатанный)</t>
  </si>
  <si>
    <r>
      <t>2,18463</t>
    </r>
    <r>
      <rPr>
        <i/>
        <sz val="6"/>
        <rFont val="Times New Roman"/>
        <family val="1"/>
        <charset val="204"/>
      </rPr>
      <t xml:space="preserve">
2,1*1,01*1,03</t>
    </r>
  </si>
  <si>
    <t>ФССЦ-23.3.03.02-0031</t>
  </si>
  <si>
    <t>Трубы стальные бесшовные горячедеформированные со снятой фаской из стали марок 15, 20, 35, наружный диаметр 57 мм, толщина стенки 4 мм (стенка - труба 57х4 всего 0,01т, вес 1 м п.=5,23кг по ГОСТ32528-2013)</t>
  </si>
  <si>
    <t>м</t>
  </si>
  <si>
    <r>
      <t>2</t>
    </r>
    <r>
      <rPr>
        <i/>
        <sz val="6"/>
        <rFont val="Times New Roman"/>
        <family val="1"/>
        <charset val="204"/>
      </rPr>
      <t xml:space="preserve">
0,01*1,01*1,03*1000/5,23</t>
    </r>
  </si>
  <si>
    <t>ФССЦ-23.3.03.02-0079</t>
  </si>
  <si>
    <t>Трубы стальные бесшовные горячедеформированные со снятой фаской из стали марок 15, 20, 35, наружный диаметр 108 мм, толщина стенки 6 мм (стенка - труба 108х6 всего 0,01т, вес 1 м п.=15,09кг по ГОСТ32528-2013 09Г2С)</t>
  </si>
  <si>
    <r>
      <t>0,7</t>
    </r>
    <r>
      <rPr>
        <i/>
        <sz val="6"/>
        <rFont val="Times New Roman"/>
        <family val="1"/>
        <charset val="204"/>
      </rPr>
      <t xml:space="preserve">
0,01*1,01*1,03*1000/15,09</t>
    </r>
  </si>
  <si>
    <t>ФССЦ-23.3.03.02-0114</t>
  </si>
  <si>
    <t>Трубы стальные бесшовные горячедеформированные со снятой фаской из стали марок 15, 20, 35, наружный диаметр 133 мм, толщина стенки 5,5 мм (стенка - труба 133Х6мм вес 1 м п.=18,79кг по ГОСТ32528-2013 09Г2С)</t>
  </si>
  <si>
    <r>
      <t>0,6</t>
    </r>
    <r>
      <rPr>
        <i/>
        <sz val="6"/>
        <rFont val="Times New Roman"/>
        <family val="1"/>
        <charset val="204"/>
      </rPr>
      <t xml:space="preserve">
0,01*1,01*1,03*1000/18,79</t>
    </r>
  </si>
  <si>
    <t>Прайс1 п5</t>
  </si>
  <si>
    <t>Анкер-шпилька М20 ГОСТ 220042-76 L=450 мм</t>
  </si>
  <si>
    <t>25</t>
  </si>
  <si>
    <t>Прайс1 п6</t>
  </si>
  <si>
    <t>Анкер-шпилька Hilti HST3 М12х115 40/20</t>
  </si>
  <si>
    <t>26</t>
  </si>
  <si>
    <t>Прайс1 п4</t>
  </si>
  <si>
    <t xml:space="preserve">Анкер-шпилька Hilti HSА М20х170  55/30/15_x000D_
</t>
  </si>
  <si>
    <t>27</t>
  </si>
  <si>
    <r>
      <t>2,518</t>
    </r>
    <r>
      <rPr>
        <i/>
        <sz val="6"/>
        <rFont val="Times New Roman"/>
        <family val="1"/>
        <charset val="204"/>
      </rPr>
      <t xml:space="preserve">
(1,96+0,46)*1,01*1,03</t>
    </r>
  </si>
  <si>
    <t>28</t>
  </si>
  <si>
    <r>
      <t>2,518</t>
    </r>
    <r>
      <rPr>
        <i/>
        <sz val="6"/>
        <rFont val="Times New Roman"/>
        <family val="1"/>
        <charset val="204"/>
      </rPr>
      <t xml:space="preserve">
</t>
    </r>
  </si>
  <si>
    <t>29</t>
  </si>
  <si>
    <t>ФЕР09-03-029-01</t>
  </si>
  <si>
    <t>Монтаж лестниц прямолинейных и криволинейных, пожарных с ограждением</t>
  </si>
  <si>
    <r>
      <t>0,687</t>
    </r>
    <r>
      <rPr>
        <i/>
        <sz val="6"/>
        <rFont val="Times New Roman"/>
        <family val="1"/>
        <charset val="204"/>
      </rPr>
      <t xml:space="preserve">
(0,06+0,16+0,44)*1,01*1,03</t>
    </r>
  </si>
  <si>
    <t>30</t>
  </si>
  <si>
    <r>
      <t>0,229</t>
    </r>
    <r>
      <rPr>
        <i/>
        <sz val="6"/>
        <rFont val="Times New Roman"/>
        <family val="1"/>
        <charset val="204"/>
      </rPr>
      <t xml:space="preserve">
(0,06+0,16)*1,01*1,03</t>
    </r>
  </si>
  <si>
    <t>31</t>
  </si>
  <si>
    <t>ФССЦ-07.2.05.01-0001</t>
  </si>
  <si>
    <t>Косоуры</t>
  </si>
  <si>
    <r>
      <t>0,457732</t>
    </r>
    <r>
      <rPr>
        <i/>
        <sz val="6"/>
        <rFont val="Times New Roman"/>
        <family val="1"/>
        <charset val="204"/>
      </rPr>
      <t xml:space="preserve">
0,44*1,01*1,03</t>
    </r>
  </si>
  <si>
    <t>32</t>
  </si>
  <si>
    <r>
      <t>3,2553</t>
    </r>
    <r>
      <rPr>
        <i/>
        <sz val="6"/>
        <rFont val="Times New Roman"/>
        <family val="1"/>
        <charset val="204"/>
      </rPr>
      <t xml:space="preserve">
((0,863+3,3602+0,541+3,256+2,518+0,687)*29) / 100</t>
    </r>
  </si>
  <si>
    <t>33</t>
  </si>
  <si>
    <r>
      <t>3,2553</t>
    </r>
    <r>
      <rPr>
        <i/>
        <sz val="6"/>
        <rFont val="Times New Roman"/>
        <family val="1"/>
        <charset val="204"/>
      </rPr>
      <t xml:space="preserve">
</t>
    </r>
  </si>
  <si>
    <t>34</t>
  </si>
  <si>
    <t>ФЕР13-03-002-08</t>
  </si>
  <si>
    <t>Огрунтовка металлических поверхностей за один раз: грунтовкой ВЛ-023 - 2 слоя</t>
  </si>
  <si>
    <r>
      <t>1,007635</t>
    </r>
    <r>
      <rPr>
        <i/>
        <sz val="6"/>
        <rFont val="Times New Roman"/>
        <family val="1"/>
        <charset val="204"/>
      </rPr>
      <t xml:space="preserve">
((0,9+0,21+2,23)*1,01*1,03*29) / 100</t>
    </r>
  </si>
  <si>
    <t>35</t>
  </si>
  <si>
    <t>14.4.01.14-0003 /прайс1 п2</t>
  </si>
  <si>
    <t>Грунтовка фосфатирующая ВЛ-023, защитно-зеленого цвета (расход 65гр/м2 на 1 слой п.8 ОУ "2-ИГЭС-2021-КМ", т.е на 2слоя = 65гр*100,7635м2*2=13099,19гр=13,1кг)</t>
  </si>
  <si>
    <r>
      <t>0,0131</t>
    </r>
    <r>
      <rPr>
        <i/>
        <sz val="6"/>
        <rFont val="Times New Roman"/>
        <family val="1"/>
        <charset val="204"/>
      </rPr>
      <t xml:space="preserve">
65*100,7635*2/1000/1000</t>
    </r>
  </si>
  <si>
    <t>36</t>
  </si>
  <si>
    <t>ФЕР13-03-004-01</t>
  </si>
  <si>
    <t>Окраска металлических огрунтованных поверхностей: эмалью ХС-436 (эмаль ХС-5132) в 4 слоя</t>
  </si>
  <si>
    <r>
      <t>1,007635</t>
    </r>
    <r>
      <rPr>
        <i/>
        <sz val="6"/>
        <rFont val="Times New Roman"/>
        <family val="1"/>
        <charset val="204"/>
      </rPr>
      <t xml:space="preserve">
</t>
    </r>
  </si>
  <si>
    <t>37</t>
  </si>
  <si>
    <t>Прайс1 п3</t>
  </si>
  <si>
    <t>Эмаль ХС-5132 _x000D_
(расход 80гр/м2 на 1 слой п.8 ОУ "2-ИГЭС-2021-КМ", т.е на 4слоя = 80гр*100,7635м2*4=32244,32гр=32,24кг)</t>
  </si>
  <si>
    <t>Раздел 3. Прочие работы</t>
  </si>
  <si>
    <t>38</t>
  </si>
  <si>
    <t>Демонтаж лестниц прямолинейных и криволинейных, пожарных с ограждением</t>
  </si>
  <si>
    <t>39</t>
  </si>
  <si>
    <t>40</t>
  </si>
  <si>
    <t>ФССЦ-04.3.01.09-0015</t>
  </si>
  <si>
    <t>Раствор готовый кладочный, цементный, М150</t>
  </si>
  <si>
    <r>
      <t>0,137837</t>
    </r>
    <r>
      <rPr>
        <i/>
        <sz val="6"/>
        <rFont val="Times New Roman"/>
        <family val="1"/>
        <charset val="204"/>
      </rPr>
      <t xml:space="preserve">
0,1421*97% от 1</t>
    </r>
  </si>
  <si>
    <t>41</t>
  </si>
  <si>
    <t>Смесь сухая: гидроизоляционная проникающая "Кальматрон" (ТУ 5745-001-47517383-00) (1м3=1300 кг)</t>
  </si>
  <si>
    <r>
      <t>5,5419</t>
    </r>
    <r>
      <rPr>
        <i/>
        <sz val="6"/>
        <rFont val="Times New Roman"/>
        <family val="1"/>
        <charset val="204"/>
      </rPr>
      <t xml:space="preserve">
0,1421*3% от 1300</t>
    </r>
  </si>
  <si>
    <t>42</t>
  </si>
  <si>
    <t>ФССЦ-08.1.02.17-0051</t>
  </si>
  <si>
    <t>Сетка плетеная с квадратными ячейками № 12, без покрытия (1м2=3,24 кг)</t>
  </si>
  <si>
    <t>м2</t>
  </si>
  <si>
    <r>
      <t>3</t>
    </r>
    <r>
      <rPr>
        <i/>
        <sz val="6"/>
        <rFont val="Times New Roman"/>
        <family val="1"/>
        <charset val="204"/>
      </rPr>
      <t xml:space="preserve">
9,75/3,24</t>
    </r>
  </si>
  <si>
    <t>Ультразвуковая дефектоскопия сварных швав</t>
  </si>
  <si>
    <t>43</t>
  </si>
  <si>
    <t>ФЕР09-05-004-01</t>
  </si>
  <si>
    <t>Ультразвуковой контроль качества сварных соединений, положение шва: нижнее и вертикальное толщиной металла до 10 мм (вертикальные швы 40м*20%; горизонтальные швы 68м*3%)</t>
  </si>
  <si>
    <t>м шва</t>
  </si>
  <si>
    <r>
      <t>10,04</t>
    </r>
    <r>
      <rPr>
        <i/>
        <sz val="6"/>
        <rFont val="Times New Roman"/>
        <family val="1"/>
        <charset val="204"/>
      </rPr>
      <t xml:space="preserve">
8+2,04</t>
    </r>
  </si>
  <si>
    <t>Основание: 2-ИГЭС-2021-ВКизм2, ВОР3</t>
  </si>
  <si>
    <t>_______________________________________________________________________________________________60,409</t>
  </si>
  <si>
    <t>_______________________________________________________________________________________________244,764</t>
  </si>
  <si>
    <t>Раздел 1. Дренажный приямок 7 Г Насосной потерны отм.410.10-412.00</t>
  </si>
  <si>
    <t>Оборудование (2-ИГЭС-2021-ВК.СО л.1)</t>
  </si>
  <si>
    <t>ФЕРм07-04-001-02</t>
  </si>
  <si>
    <t>Агрегат насосный лопастный центробежный одноступенчатый, многоступенчатый объемный, вихревой, поршневой, приводной, роторный на общей фундаментной плите или моноблочный, масса: 0,17 т (вес 112кг)(1 насос резервный  )</t>
  </si>
  <si>
    <r>
      <t>2
*</t>
    </r>
    <r>
      <rPr>
        <i/>
        <sz val="9"/>
        <rFont val="Times New Roman"/>
        <family val="1"/>
        <charset val="204"/>
      </rPr>
      <t xml:space="preserve">
О</t>
    </r>
  </si>
  <si>
    <r>
      <t>КСУ МД6200120000</t>
    </r>
    <r>
      <rPr>
        <i/>
        <sz val="9"/>
        <rFont val="Times New Roman"/>
        <family val="1"/>
        <charset val="204"/>
      </rPr>
      <t xml:space="preserve">
Оборудование Заказчика</t>
    </r>
  </si>
  <si>
    <t>Насос WILO-DRAIN SP63 FBS-21-T9,2/2K с электродвигателем 9200Вт</t>
  </si>
  <si>
    <t>ФЕРм08-03-575-01</t>
  </si>
  <si>
    <t>Прибор или аппарат</t>
  </si>
  <si>
    <r>
      <t>4
*</t>
    </r>
    <r>
      <rPr>
        <i/>
        <sz val="9"/>
        <rFont val="Times New Roman"/>
        <family val="1"/>
        <charset val="204"/>
      </rPr>
      <t xml:space="preserve">
О</t>
    </r>
  </si>
  <si>
    <t>Прайс2 п.1</t>
  </si>
  <si>
    <t>Устройство плавного пуска насоса SK-712/ss-2-7,5 (18A) -шкаф комплексной поставки ШУН</t>
  </si>
  <si>
    <r>
      <t>1</t>
    </r>
    <r>
      <rPr>
        <i/>
        <sz val="6"/>
        <rFont val="Times New Roman"/>
        <family val="1"/>
        <charset val="204"/>
      </rPr>
      <t xml:space="preserve">
1{поставка Заказчика с насосом}</t>
    </r>
  </si>
  <si>
    <t>ФЕРм08-01-081-02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</si>
  <si>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6</t>
  </si>
  <si>
    <r>
      <t>6
*</t>
    </r>
    <r>
      <rPr>
        <i/>
        <sz val="9"/>
        <rFont val="Times New Roman"/>
        <family val="1"/>
        <charset val="204"/>
      </rPr>
      <t xml:space="preserve">
О</t>
    </r>
  </si>
  <si>
    <t>Прайс2 п.2</t>
  </si>
  <si>
    <t>Поплавковый выключатель MS 1 для насоса</t>
  </si>
  <si>
    <r>
      <t>4</t>
    </r>
    <r>
      <rPr>
        <i/>
        <sz val="6"/>
        <rFont val="Times New Roman"/>
        <family val="1"/>
        <charset val="204"/>
      </rPr>
      <t xml:space="preserve">
4{поставка Заказчика с насосом}</t>
    </r>
  </si>
  <si>
    <r>
      <t>7</t>
    </r>
    <r>
      <rPr>
        <i/>
        <sz val="9"/>
        <rFont val="Times New Roman"/>
        <family val="1"/>
        <charset val="204"/>
      </rPr>
      <t xml:space="preserve">
О</t>
    </r>
  </si>
  <si>
    <t>Прайс п3</t>
  </si>
  <si>
    <t>Скиммер пороговый _x000D_
СП-7. В комплекте с поддерживающим поплавком_x000D_
(Ц=127400/н/ио*1,03*1,012)</t>
  </si>
  <si>
    <t>Трубопроводная арматура (2-ИГЭС-2021-ВК.СО л.1)</t>
  </si>
  <si>
    <t>ФЕРм12-12-005-03</t>
  </si>
  <si>
    <t>Арматура приварная с ручным приводом или без привода водопроводная на номинальное давление до 4 МПа, номинальный диаметр: 20 мм</t>
  </si>
  <si>
    <t>Прайс2 п.4</t>
  </si>
  <si>
    <t>Кран стальной шаровой неполнопроходной сварной с ручкой DN20 PN40 КШ.Ц.П.020.040.Н/П.02</t>
  </si>
  <si>
    <t>ФЕРм12-12-005-04</t>
  </si>
  <si>
    <t>Арматура приварная с ручным приводом или без привода водопроводная на номинальное давление до 4 МПа, номинальный диаметр: 25 мм</t>
  </si>
  <si>
    <t>Прайс2 п.5</t>
  </si>
  <si>
    <t>Кран стальной шаровой неполнопроходной сварной с ручкой DN25 PN40 КШ.Ц.П.025.040.Н/П.02</t>
  </si>
  <si>
    <t>ФЕРм12-12-005-06</t>
  </si>
  <si>
    <t>Арматура приварная с ручным приводом или без привода водопроводная на номинальное давление до 4 МПа, номинальный диаметр: 40 мм</t>
  </si>
  <si>
    <t>Прайс2 п.6</t>
  </si>
  <si>
    <t>Кран стальной шаровой неполнопроходной сварной с ручкой DN40 PN40 КШ.Ц.П.040.040.Н/П.02</t>
  </si>
  <si>
    <t>ФЕР16-05-002-02</t>
  </si>
  <si>
    <t>Установка вентилей, задвижек, затворов, клапанов обратных, кранов проходных на трубопроводах из чугунных напорных фланцевых труб диаметром: до 100 мм</t>
  </si>
  <si>
    <t>Прайс2 п.7</t>
  </si>
  <si>
    <t>Задвижка с обрезиненым клином, чугунная фланцевая, короткая, разборная, диаметром 80 мм PN16 Hawle. 4000Е2</t>
  </si>
  <si>
    <t>Прайс2 п.10</t>
  </si>
  <si>
    <t>Штурвал № 7800 для задвижек Hawle диаметром 80мм</t>
  </si>
  <si>
    <t>ФЕРм12-12-001-08</t>
  </si>
  <si>
    <t>Арматура фланцевая с ручным приводом или без привода водопроводная на номинальное давление до 4 МПа, номинальный диаметр: 65 мм</t>
  </si>
  <si>
    <t>Прайс2 п.13</t>
  </si>
  <si>
    <t>Клапан обратный стальной поворотный межфланцевый «Гранлок» серии ЗОП DN65, PN 16, DF01В21595 АДЛ</t>
  </si>
  <si>
    <t>ФЕРм12-12-001-09</t>
  </si>
  <si>
    <t>Арматура фланцевая с ручным приводом или без привода водопроводная на номинальное давление до 4 МПа, номинальный диаметр: 80 мм</t>
  </si>
  <si>
    <t>Прайс2 п.14</t>
  </si>
  <si>
    <t>Клапан обратный чугунный шаровый фланцевый «Гранлок» серии RD12 DN80, PN 1,6 МПа, DF04В103727 АДЛ</t>
  </si>
  <si>
    <t>Трубопроводы стальные (2-ИГЭС-2021-ВК.СО л.1-2)</t>
  </si>
  <si>
    <t>ФЕРм12-01-008-03</t>
  </si>
  <si>
    <t>Трубопровод в дизельных, насосно-компрессорных, парокотельных и т.п., монтируемый из труб и готовых деталей, на номинальное давление не более 2,5 МПа, диаметр труб наружный: 25 мм</t>
  </si>
  <si>
    <t>100 м</t>
  </si>
  <si>
    <r>
      <t>0,04</t>
    </r>
    <r>
      <rPr>
        <i/>
        <sz val="6"/>
        <rFont val="Times New Roman"/>
        <family val="1"/>
        <charset val="204"/>
      </rPr>
      <t xml:space="preserve">
4 / 100</t>
    </r>
  </si>
  <si>
    <t>ФССЦ-23.3.03.02-0013</t>
  </si>
  <si>
    <t>Трубы стальные бесшовные горячедеформированные со снятой фаской из стали марок 15, 20, 35, наружный диаметр 25 мм, толщина стенки 3 мм(Норма расхода по Т.Ч. Приложение 12.5 -5%)</t>
  </si>
  <si>
    <r>
      <t>4,2</t>
    </r>
    <r>
      <rPr>
        <i/>
        <sz val="6"/>
        <rFont val="Times New Roman"/>
        <family val="1"/>
        <charset val="204"/>
      </rPr>
      <t xml:space="preserve">
4*1,05</t>
    </r>
  </si>
  <si>
    <t>ФЕРм12-01-008-04</t>
  </si>
  <si>
    <t>Трубопровод в дизельных, насосно-компрессорных, парокотельных и т.п., монтируемый из труб и готовых деталей, на номинальное давление не более 2,5 МПа, диаметр труб наружный: 32 мм</t>
  </si>
  <si>
    <r>
      <t>0,045</t>
    </r>
    <r>
      <rPr>
        <i/>
        <sz val="6"/>
        <rFont val="Times New Roman"/>
        <family val="1"/>
        <charset val="204"/>
      </rPr>
      <t xml:space="preserve">
4,5 / 100</t>
    </r>
  </si>
  <si>
    <t>ФССЦ-23.3.03.02-0019</t>
  </si>
  <si>
    <t>Трубы стальные бесшовные горячедеформированные со снятой фаской из стали марок 15, 20, 35, наружный диаметр 32 мм, толщина стенки 3 мм(Норма расхода по Т.Ч. Приложение 12.5 -5%)</t>
  </si>
  <si>
    <r>
      <t>4,725</t>
    </r>
    <r>
      <rPr>
        <i/>
        <sz val="6"/>
        <rFont val="Times New Roman"/>
        <family val="1"/>
        <charset val="204"/>
      </rPr>
      <t xml:space="preserve">
4,5*1,05</t>
    </r>
  </si>
  <si>
    <t>ФЕРм12-01-008-06</t>
  </si>
  <si>
    <t>Трубопровод в дизельных, насосно-компрессорных, парокотельных и т.п., монтируемый из труб и готовых деталей, на номинальное давление не более 2,5 МПа, диаметр труб наружный: 45 мм</t>
  </si>
  <si>
    <r>
      <t>0,005</t>
    </r>
    <r>
      <rPr>
        <i/>
        <sz val="6"/>
        <rFont val="Times New Roman"/>
        <family val="1"/>
        <charset val="204"/>
      </rPr>
      <t xml:space="preserve">
0,5 / 100</t>
    </r>
  </si>
  <si>
    <t>ФССЦ-23.3.03.02-0026</t>
  </si>
  <si>
    <t>Трубы стальные бесшовные горячедеформированные со снятой фаской из стали марок 15, 20, 35, наружный диаметр 45 мм, толщина стенки 4 мм</t>
  </si>
  <si>
    <r>
      <t>0,525</t>
    </r>
    <r>
      <rPr>
        <i/>
        <sz val="6"/>
        <rFont val="Times New Roman"/>
        <family val="1"/>
        <charset val="204"/>
      </rPr>
      <t xml:space="preserve">
0,5*1,05</t>
    </r>
  </si>
  <si>
    <t>ФЕРм12-01-008-07</t>
  </si>
  <si>
    <t>Трубопровод в дизельных, насосно-компрессорных, парокотельных и т.п., монтируемый из труб и готовых деталей, на номинальное давление не более 2,5 МПа, диаметр труб наружный: 57 мм</t>
  </si>
  <si>
    <r>
      <t>0,006</t>
    </r>
    <r>
      <rPr>
        <i/>
        <sz val="6"/>
        <rFont val="Times New Roman"/>
        <family val="1"/>
        <charset val="204"/>
      </rPr>
      <t xml:space="preserve">
0,6 / 100</t>
    </r>
  </si>
  <si>
    <t>Трубы стальные бесшовные горячедеформированные со снятой фаской из стали марок 15, 20, 35, наружный диаметр 57 мм, толщина стенки 4 мм(Норма расхода по Т.Ч. Приложение 12.5 -5%)</t>
  </si>
  <si>
    <r>
      <t>0,63</t>
    </r>
    <r>
      <rPr>
        <i/>
        <sz val="6"/>
        <rFont val="Times New Roman"/>
        <family val="1"/>
        <charset val="204"/>
      </rPr>
      <t xml:space="preserve">
0,6*1,05</t>
    </r>
  </si>
  <si>
    <t>ФЕРм12-01-008-08</t>
  </si>
  <si>
    <t>Трубопровод в дизельных, насосно-компрессорных, парокотельных и т.п., монтируемый из труб и готовых деталей, на номинальное давление не более 2,5 МПа, диаметр труб наружный: 76 мм</t>
  </si>
  <si>
    <r>
      <t>0,007</t>
    </r>
    <r>
      <rPr>
        <i/>
        <sz val="6"/>
        <rFont val="Times New Roman"/>
        <family val="1"/>
        <charset val="204"/>
      </rPr>
      <t xml:space="preserve">
(0,2+2*0,157+2*0,07) / 100</t>
    </r>
  </si>
  <si>
    <t>прайс2 п.15</t>
  </si>
  <si>
    <t>Отвод 90-2-76х4 из стали 20 по ГОСТ 17375-2001</t>
  </si>
  <si>
    <t>прайс2 п.16</t>
  </si>
  <si>
    <t>Переход К 76х5-57х4 исп.2 из стали 20 по ГОСТ 17375-2001</t>
  </si>
  <si>
    <t>ФССЦ-23.3.03.02-0048/ицс п.1858-1859</t>
  </si>
  <si>
    <t>Трубы стальные бесшовные горячедеформированные со снятой фаской из стали марок 15, 20, 35, наружный диаметр 76 мм, толщина стенки 4 мм(Норма расхода по Т.Ч. Приложение 12.5 -5%)</t>
  </si>
  <si>
    <r>
      <t>0,21</t>
    </r>
    <r>
      <rPr>
        <i/>
        <sz val="6"/>
        <rFont val="Times New Roman"/>
        <family val="1"/>
        <charset val="204"/>
      </rPr>
      <t xml:space="preserve">
0,2*1,05</t>
    </r>
  </si>
  <si>
    <t>ФЕРм12-01-008-09</t>
  </si>
  <si>
    <t>Трубопровод в дизельных, насосно-компрессорных, парокотельных и т.п., монтируемый из труб и готовых деталей, на номинальное давление не более 2,5 МПа, диаметр труб наружный: 89 мм</t>
  </si>
  <si>
    <r>
      <t>0,047</t>
    </r>
    <r>
      <rPr>
        <i/>
        <sz val="6"/>
        <rFont val="Times New Roman"/>
        <family val="1"/>
        <charset val="204"/>
      </rPr>
      <t xml:space="preserve">
((3,5+4*0,188+0,094+0,23+2*0,075)) / 100</t>
    </r>
  </si>
  <si>
    <t>ФССЦ-23.3.03.02-0066</t>
  </si>
  <si>
    <t>Трубы стальные бесшовные горячедеформированные со снятой фаской из стали марок 15, 20, 35, наружный диаметр 89 мм, толщина стенки 6 мм(Норма расхода по Т.Ч. Приложение 12.5 -5%)</t>
  </si>
  <si>
    <r>
      <t>3,675</t>
    </r>
    <r>
      <rPr>
        <i/>
        <sz val="6"/>
        <rFont val="Times New Roman"/>
        <family val="1"/>
        <charset val="204"/>
      </rPr>
      <t xml:space="preserve">
3,5*1,05</t>
    </r>
  </si>
  <si>
    <t>ИЦС 2 кв.2022г п.4866</t>
  </si>
  <si>
    <t>Отвод 90-2 89х6 из стали 20 по ГОСТ1050-2013/ГОСТ17375-2001</t>
  </si>
  <si>
    <t>прайс2 п17</t>
  </si>
  <si>
    <t>Отвод 45-2 89х6 из стали 20 по ГОСТ1050-2013/ГОСТ17375-2001</t>
  </si>
  <si>
    <t>ФССЦ-23.8.04.08-0062/прайс2 п.18</t>
  </si>
  <si>
    <t>Переходы концентрические, номинальное давление 16 МПа, наружный диаметр и толщина стенки К-89х6-57х4 мм исп 2 из стали 20 по ГОСТ1050-2013/ГОСТ17375-2001</t>
  </si>
  <si>
    <t>ФССЦ-23.8.04.12-0120</t>
  </si>
  <si>
    <t>Тройники равнопроходные, номинальное давление до 16 МПа, номинальный диаметр 80 мм, наружный диаметр и толщина стенки 89х6,0 мм</t>
  </si>
  <si>
    <t>ФЕРм12-01-008-10</t>
  </si>
  <si>
    <t>Трубопровод в дизельных, насосно-компрессорных, парокотельных и т.п., монтируемый из труб и готовых деталей, на номинальное давление не более 2,5 МПа, диаметр труб наружный: 108 мм</t>
  </si>
  <si>
    <r>
      <t>0,006</t>
    </r>
    <r>
      <rPr>
        <i/>
        <sz val="6"/>
        <rFont val="Times New Roman"/>
        <family val="1"/>
        <charset val="204"/>
      </rPr>
      <t xml:space="preserve">
(0,2+0,236+2*0,08) / 100</t>
    </r>
  </si>
  <si>
    <t>Трубы стальные бесшовные горячедеформированные со снятой фаской из стали марок 15, 20, 35, наружный диаметр 108 мм, толщина стенки 6 мм Гост 8733-74(Норма расхода по Т.Ч. Приложение 12.5 -5%)</t>
  </si>
  <si>
    <t>ФССЦ-23.8.04.06-0074</t>
  </si>
  <si>
    <t>Отвод крутоизогнутый, радиус кривизны 1,5 мм, номинальное давление до 16 МПа, номинальный диаметр 100 мм, наружный диаметр 108 мм, толщина стенки 6 мм Гост 17378-2001 (отвод 90-2108х6 изстали 20 по ГОСТ1050-2013/ГОСТ17375-2001)</t>
  </si>
  <si>
    <t>ФССЦ-23.8.04.08-0072/прайс2 п18</t>
  </si>
  <si>
    <t>Переходы эксцентрические, номинальное давление 16 МПа, наружный диаметр и толщина стенки             Переход Э-108х6-89х6 мм исп.2ст.20 Гост 17378-2001</t>
  </si>
  <si>
    <t>Приварка фланцев</t>
  </si>
  <si>
    <t>ФЕР22-03-014-01</t>
  </si>
  <si>
    <t>Приварка фланцев к стальным трубопроводам диаметром: 50 мм</t>
  </si>
  <si>
    <t>44</t>
  </si>
  <si>
    <t>Прайс2 п18</t>
  </si>
  <si>
    <t>Фланец 50-16-01-1-В-Ст 25 ГОСТ 33259-2015</t>
  </si>
  <si>
    <t>45</t>
  </si>
  <si>
    <t>ФЕР22-03-014-02</t>
  </si>
  <si>
    <t>Приварка фланцев к стальным трубопроводам диаметром: 80 мм(65мм)</t>
  </si>
  <si>
    <t>46</t>
  </si>
  <si>
    <t>Прайс2 п19</t>
  </si>
  <si>
    <t>Фланец 65-16-01-1-В-Ст25 ГОСТ 33259-2015</t>
  </si>
  <si>
    <t>47</t>
  </si>
  <si>
    <t>Приварка фланцев к стальным трубопроводам диаметром: 80 мм</t>
  </si>
  <si>
    <r>
      <t>6</t>
    </r>
    <r>
      <rPr>
        <i/>
        <sz val="6"/>
        <rFont val="Times New Roman"/>
        <family val="1"/>
        <charset val="204"/>
      </rPr>
      <t xml:space="preserve">
3+3</t>
    </r>
  </si>
  <si>
    <t>48</t>
  </si>
  <si>
    <t>Прайс2 п20</t>
  </si>
  <si>
    <t>Фланец 80-16-01-1-В-Ст25 ГОСТ 33259-2015</t>
  </si>
  <si>
    <t>49</t>
  </si>
  <si>
    <t>Прайс2 п21</t>
  </si>
  <si>
    <t>Фланец 80-16-01-2-В-Ст25 ГОСТ 33259-2015</t>
  </si>
  <si>
    <t>50</t>
  </si>
  <si>
    <t>ФЕР22-03-014-03</t>
  </si>
  <si>
    <t>Приварка фланцев к стальным трубопроводам диаметром: 100 мм</t>
  </si>
  <si>
    <t>51</t>
  </si>
  <si>
    <t>Прайс2 п22</t>
  </si>
  <si>
    <t>Фланец 100-16-01-1-В-Ст25 ГОСТ 33259-2015</t>
  </si>
  <si>
    <t>52</t>
  </si>
  <si>
    <t>ФССЦ-20.2.09.02-0031</t>
  </si>
  <si>
    <t>Прокладки паронитовые А-50-16 ПОН- 4 шт;А-65-16 ПОН- 4шт;А80-16 ПОН- 9шт;А100-16 ПОН-2шт;</t>
  </si>
  <si>
    <t>1000 шт</t>
  </si>
  <si>
    <r>
      <t>0,019</t>
    </r>
    <r>
      <rPr>
        <i/>
        <sz val="6"/>
        <rFont val="Times New Roman"/>
        <family val="1"/>
        <charset val="204"/>
      </rPr>
      <t xml:space="preserve">
(4+4+9+2) / 1000</t>
    </r>
  </si>
  <si>
    <t>53</t>
  </si>
  <si>
    <t>ФЕРм12-01-001-03</t>
  </si>
  <si>
    <t>Трубопровод из водогазопроводных труб с фитингами на резьбе, номинальный диаметр: 65-80 мм (резьба стальная)</t>
  </si>
  <si>
    <r>
      <t>0,0011</t>
    </r>
    <r>
      <rPr>
        <i/>
        <sz val="6"/>
        <rFont val="Times New Roman"/>
        <family val="1"/>
        <charset val="204"/>
      </rPr>
      <t xml:space="preserve">
(0,055*2) / 100</t>
    </r>
  </si>
  <si>
    <t>54</t>
  </si>
  <si>
    <t>Прайс2 п23</t>
  </si>
  <si>
    <t>Резьба стальная приварная DN65 PN16 из трубы 76х4,5 по ГОСТ3262-75 L=55мм, резьба G2 1/2" -В по ГОСТ6357-81 (Цена:120,8/1,2/им*1,0086*1,02)</t>
  </si>
  <si>
    <t>55</t>
  </si>
  <si>
    <t>Прайс2 п24</t>
  </si>
  <si>
    <t>Рукав напорно-всасывающий (В-2-75) L=4м ГОСТ5398-76</t>
  </si>
  <si>
    <r>
      <t>8</t>
    </r>
    <r>
      <rPr>
        <i/>
        <sz val="6"/>
        <rFont val="Times New Roman"/>
        <family val="1"/>
        <charset val="204"/>
      </rPr>
      <t xml:space="preserve">
2*4</t>
    </r>
  </si>
  <si>
    <t>56</t>
  </si>
  <si>
    <t>ФЕРм12-10-001-01</t>
  </si>
  <si>
    <t>Штуцер 89х6 -80, штуцера"елочка",соединения "Камлок",штуцер 65мм</t>
  </si>
  <si>
    <r>
      <t>0,09</t>
    </r>
    <r>
      <rPr>
        <i/>
        <sz val="6"/>
        <rFont val="Times New Roman"/>
        <family val="1"/>
        <charset val="204"/>
      </rPr>
      <t xml:space="preserve">
(1+2+2+2+2) / 100</t>
    </r>
  </si>
  <si>
    <t>57</t>
  </si>
  <si>
    <t>ФССЦ-24.3.05.18-0001</t>
  </si>
  <si>
    <t>Штуцер PN1,6 МПа 89х6 -80 изготовить по ТС-592-087 из стали 20 по ГОСТ1050-2013, серия 5.903-13 выпуск 1 часть2</t>
  </si>
  <si>
    <t>58</t>
  </si>
  <si>
    <t>прайс 2 п44</t>
  </si>
  <si>
    <t>Штуцер "елочка" стальной приварной DN65 L=140мм из трубы 76х5 по ГОСТ 7833-74 ст.20 по ГОСТ 1050-2013</t>
  </si>
  <si>
    <t>59</t>
  </si>
  <si>
    <t>прайс2 п27</t>
  </si>
  <si>
    <t xml:space="preserve">Быстроразъемное соединение Camlock тип Е250- AL ответная часть с хвостовиком под рукав _x000D_
</t>
  </si>
  <si>
    <t>60</t>
  </si>
  <si>
    <t>прайс2 п.26</t>
  </si>
  <si>
    <t xml:space="preserve">Быстроразъемное соединение Camlock А250- AL ниппель с вн.резьбой BSP G 2 1/2-B по Гост6357-81_x000D_
</t>
  </si>
  <si>
    <t>61</t>
  </si>
  <si>
    <t>прайс2 п28</t>
  </si>
  <si>
    <t xml:space="preserve">Быстроразъемное соединение Camlock D250- AL-BSP розетка с вн.резьбой BSP G 2 1/2-B по Гост6357-81	_x000D_
</t>
  </si>
  <si>
    <t>62</t>
  </si>
  <si>
    <t>ФССЦ-07.2.07.11-0003</t>
  </si>
  <si>
    <t>Опоры трубопроводов (Ø76-89-110мм) стальные - DN 76. MP-1.1-Hilti, DN 89 ОТ-1.7-14 ВЫЛЕТ 400мм MP-1.1-Hilti, DN 110 ОТ-1.8-3 вылет 400мм MP-1.1-Hilti</t>
  </si>
  <si>
    <r>
      <t>0,012134</t>
    </r>
    <r>
      <rPr>
        <i/>
        <sz val="6"/>
        <rFont val="Times New Roman"/>
        <family val="1"/>
        <charset val="204"/>
      </rPr>
      <t xml:space="preserve">
(2*1,802+2*2,245+4,04)*0,001</t>
    </r>
  </si>
  <si>
    <t>63</t>
  </si>
  <si>
    <t>прайс 2 п39</t>
  </si>
  <si>
    <t xml:space="preserve">Передвижная подвеска MPH M12 418038 </t>
  </si>
  <si>
    <t>64</t>
  </si>
  <si>
    <t>прайс 2 п38</t>
  </si>
  <si>
    <t>Передвижная подвеска MPH M10 418036 HILti</t>
  </si>
  <si>
    <t>65</t>
  </si>
  <si>
    <t>прайс 2 п40</t>
  </si>
  <si>
    <t xml:space="preserve">AM M12х3000 Резьбовая шпилька HILTI, артикул 216421H_x000D_
_x000D_
</t>
  </si>
  <si>
    <t>66</t>
  </si>
  <si>
    <t>прайс 2 п41</t>
  </si>
  <si>
    <t xml:space="preserve">AM M10х2000 Резьбовая шпилька HILTI, артикул 339796_x000D_
</t>
  </si>
  <si>
    <t>67</t>
  </si>
  <si>
    <t>прайс 2 п42</t>
  </si>
  <si>
    <t>Трубный хомут усил MPN-RC 3" B Hilti 335692</t>
  </si>
  <si>
    <t>68</t>
  </si>
  <si>
    <t>прайс 2 п43</t>
  </si>
  <si>
    <t xml:space="preserve">Хомут тяжёлых нагр. MP-MI 4" G Hilti 20871                        _x000D_
</t>
  </si>
  <si>
    <t>трубопроводы из полиэтилена ПЭ100, SDR 11(2-ИГЭС-2021-ВК.СО л.2-3)</t>
  </si>
  <si>
    <t>69</t>
  </si>
  <si>
    <t>ФЕРм12-01-165-02</t>
  </si>
  <si>
    <t>Трубопровод из полиэтиленовых труб с применением готовых деталей, диаметр труб наружный: 110-140 мм</t>
  </si>
  <si>
    <r>
      <t>0,1</t>
    </r>
    <r>
      <rPr>
        <i/>
        <sz val="6"/>
        <rFont val="Times New Roman"/>
        <family val="1"/>
        <charset val="204"/>
      </rPr>
      <t xml:space="preserve">
10 / 100</t>
    </r>
  </si>
  <si>
    <t>70</t>
  </si>
  <si>
    <t>ФССЦ-24.3.03.13-0007</t>
  </si>
  <si>
    <t>Трубы напорные полиэтиленовые ПЭ100, стандартное размерное отношение SDR11 номинальный наружный диаметр 110 мм, толщина стенки 10 мм</t>
  </si>
  <si>
    <t>71</t>
  </si>
  <si>
    <t>Прайс2 п46</t>
  </si>
  <si>
    <t>Фланец с резьбовым хвостовиком DN65 PN1,6МПа резьба наружная трубная цилиндрическая G2 1/2"-В по ГОСТ6357-81, присоединительные размеры фланцевой части по ГОСТ 33259-2015 тип11 исп.В</t>
  </si>
  <si>
    <t>72</t>
  </si>
  <si>
    <t>Прайс2 п45</t>
  </si>
  <si>
    <t>Фланец с полимерным покрытием DN110 PN1,6МПа под ПЭ втулку, присоединительные размеры фланцев по ГОСТ 33259-2015 ТУ22.21.29-042-73011750-2018</t>
  </si>
  <si>
    <t>Фасонные части полиэтиленовые</t>
  </si>
  <si>
    <t>73</t>
  </si>
  <si>
    <t>ФЕР22-03-002-01</t>
  </si>
  <si>
    <t>Установка полиэтиленовых фасонных частей: отводов, колен, патрубков, переходов (диаметр 110-125 мм)</t>
  </si>
  <si>
    <t>10 шт</t>
  </si>
  <si>
    <r>
      <t>1,6</t>
    </r>
    <r>
      <rPr>
        <i/>
        <sz val="6"/>
        <rFont val="Times New Roman"/>
        <family val="1"/>
        <charset val="204"/>
      </rPr>
      <t xml:space="preserve">
(2+1+2+3+2+2+2+2) / 10</t>
    </r>
  </si>
  <si>
    <t>74</t>
  </si>
  <si>
    <t>Прайс2 п48</t>
  </si>
  <si>
    <t>Отвод электросварной С ЗН 45°, ПЭ100, DN110 SDR11 PN16 закрытая спираль</t>
  </si>
  <si>
    <t>75</t>
  </si>
  <si>
    <t>ФССЦ-24.3.05.08-0656</t>
  </si>
  <si>
    <t>Отвод электросварной С ЗН 90°, ПЭ100 DN110 SDR11 PN16 закрытая спираль</t>
  </si>
  <si>
    <t>76</t>
  </si>
  <si>
    <t>ФССЦ-24.3.05.01-0011</t>
  </si>
  <si>
    <t>Втулка под фланец литая удлиненная, ПЭ100 DN110 SDR11 PN16 тип 1</t>
  </si>
  <si>
    <t>77</t>
  </si>
  <si>
    <t>ФССЦ-24.3.05.07-0514</t>
  </si>
  <si>
    <t>Муфта полиэтиленовая электросварная С ЗН ПЭ100 DN110 PN16, диаметр 110 мм,SDR11,закрытая спираль</t>
  </si>
  <si>
    <t>78</t>
  </si>
  <si>
    <t>прайс2 п.89</t>
  </si>
  <si>
    <t>Отвод 90* ПЭ100 DN125 SDR11 PN16</t>
  </si>
  <si>
    <t>79</t>
  </si>
  <si>
    <t>прайс 2 п31</t>
  </si>
  <si>
    <t xml:space="preserve">Муфта электросварная С ЗН ПЭ100 DN125 SDR11 PN16 закрытая спираль </t>
  </si>
  <si>
    <t>80</t>
  </si>
  <si>
    <t>прайс 2 п32</t>
  </si>
  <si>
    <t xml:space="preserve">Переход редукционный электросварной  С ЗН ПЭ 100 SDR 11 PN16 125х110 мм   _x000D_
</t>
  </si>
  <si>
    <t>81</t>
  </si>
  <si>
    <t>прайс 2 п33</t>
  </si>
  <si>
    <t xml:space="preserve">Компрессионный седловой отвод (штуцер) с кольцом жесткости и крепежом из нерж.стали DN125 мм ответвление внут.резьба G3/4-В            </t>
  </si>
  <si>
    <t>Крепежные изделия</t>
  </si>
  <si>
    <t>82</t>
  </si>
  <si>
    <t>прайс 2 п34</t>
  </si>
  <si>
    <t>Анкер-шуруп HUS3-I 6x35 M8/M10 для бетона 416740 Hilti</t>
  </si>
  <si>
    <t>83</t>
  </si>
  <si>
    <t>прайс 2 п35</t>
  </si>
  <si>
    <t xml:space="preserve">Забивной анкер HKD M12x50 378544 Hilti </t>
  </si>
  <si>
    <t>84</t>
  </si>
  <si>
    <t>прайс 2 п37</t>
  </si>
  <si>
    <t xml:space="preserve">Гайка шестигранная М12 оцинк HILti-2184554 </t>
  </si>
  <si>
    <t>85</t>
  </si>
  <si>
    <t>прайс 2 п36</t>
  </si>
  <si>
    <t>Гайка шестигранная М10 оцинк HIL-2184505</t>
  </si>
  <si>
    <t>86</t>
  </si>
  <si>
    <t>ФССЦ-01.7.15.03-0042</t>
  </si>
  <si>
    <t>Болты с гайками и шайбами строительные М16 - болт М16х70, болт М16х90, гайка М16, шайба М16</t>
  </si>
  <si>
    <r>
      <t>17,486</t>
    </r>
    <r>
      <rPr>
        <i/>
        <sz val="6"/>
        <rFont val="Times New Roman"/>
        <family val="1"/>
        <charset val="204"/>
      </rPr>
      <t xml:space="preserve">
64*0,145+22*0,177+88*0,038+88*0,011</t>
    </r>
  </si>
  <si>
    <t>Антикоррозионное покрытие трубопроводов (2-ИГЭС-2021-ВК.СО л.5)</t>
  </si>
  <si>
    <t>87</t>
  </si>
  <si>
    <t>ФЕР13-03-002-06</t>
  </si>
  <si>
    <t>Антикоррозийное покрытие трубопроводов комплексным покрытием "Магистраль"в 2 слоя (коричневый цвет)</t>
  </si>
  <si>
    <r>
      <t>0,025</t>
    </r>
    <r>
      <rPr>
        <i/>
        <sz val="6"/>
        <rFont val="Times New Roman"/>
        <family val="1"/>
        <charset val="204"/>
      </rPr>
      <t xml:space="preserve">
2,5 / 100</t>
    </r>
  </si>
  <si>
    <t>88</t>
  </si>
  <si>
    <t>прайс 2 п25</t>
  </si>
  <si>
    <t>Антикоррозийное покрытие   "Магистраль"поверхностей (коричневый цвет 2 слоя)</t>
  </si>
  <si>
    <r>
      <t>0,85</t>
    </r>
    <r>
      <rPr>
        <i/>
        <sz val="6"/>
        <rFont val="Times New Roman"/>
        <family val="1"/>
        <charset val="204"/>
      </rPr>
      <t xml:space="preserve">
2,5*0,17*2</t>
    </r>
  </si>
  <si>
    <t>89</t>
  </si>
  <si>
    <t>ФЕР13-03-004-23</t>
  </si>
  <si>
    <t>Гидроизоляция поверхностей трубопроводов "Магистраль"(зеленый цвет 1 слой)</t>
  </si>
  <si>
    <t>90</t>
  </si>
  <si>
    <t>Антикоррозийное покрытие "Магистраль"(зеленый цвет 1 слой)</t>
  </si>
  <si>
    <r>
      <t>0,375</t>
    </r>
    <r>
      <rPr>
        <i/>
        <sz val="6"/>
        <rFont val="Times New Roman"/>
        <family val="1"/>
        <charset val="204"/>
      </rPr>
      <t xml:space="preserve">
2,5*0,15</t>
    </r>
  </si>
  <si>
    <t>Раздел 2. Врезка трубопровода (2-ИГЭС-2021-ВК.СО л.5)</t>
  </si>
  <si>
    <t>91</t>
  </si>
  <si>
    <t>ФЕРм12-11-005-03</t>
  </si>
  <si>
    <t>Врезка трубопровода номинальным давлением 2,5 МПа в действующие магистрали, диаметр наружный врезаемой трубы: 89 мм</t>
  </si>
  <si>
    <t>Раздел 3. Визуальный контроль сварных соединений трубопроводов(2-ИГЭС-2021-ВК.СО л.4)</t>
  </si>
  <si>
    <t>92</t>
  </si>
  <si>
    <t>ФЕРм39-02-001-01</t>
  </si>
  <si>
    <t>Визуальный и измерительный контроль сварных соединений трубопроводов, номинальный диаметр: до 25</t>
  </si>
  <si>
    <t>стык</t>
  </si>
  <si>
    <t>93</t>
  </si>
  <si>
    <t>ФЕРм39-02-001-02</t>
  </si>
  <si>
    <t>Визуальный и измерительный контроль сварных соединений трубопроводов, номинальный диаметр: свыше 25 до 50</t>
  </si>
  <si>
    <t>94</t>
  </si>
  <si>
    <t>ФЕРм39-02-001-03</t>
  </si>
  <si>
    <t>Визуальный и измерительный контроль сварных соединений трубопроводов, номинальный диаметр: свыше 50 до 100</t>
  </si>
  <si>
    <r>
      <t>26</t>
    </r>
    <r>
      <rPr>
        <i/>
        <sz val="6"/>
        <rFont val="Times New Roman"/>
        <family val="1"/>
        <charset val="204"/>
      </rPr>
      <t xml:space="preserve">
6+18+2</t>
    </r>
  </si>
  <si>
    <t>95</t>
  </si>
  <si>
    <t>ФЕРм39-02-001-04</t>
  </si>
  <si>
    <t>Визуальный и измерительный контроль сварных соединений трубопроводов, номинальный диаметр: свыше 100 до 200</t>
  </si>
  <si>
    <r>
      <t>22</t>
    </r>
    <r>
      <rPr>
        <i/>
        <sz val="6"/>
        <rFont val="Times New Roman"/>
        <family val="1"/>
        <charset val="204"/>
      </rPr>
      <t xml:space="preserve">
16+6</t>
    </r>
  </si>
  <si>
    <t>Раздел 4. Контроль сварных швов трубопроводов методом УЗК(2-ИГЭС-2021-ВК.СО л.5)</t>
  </si>
  <si>
    <t>96</t>
  </si>
  <si>
    <t>ФЕРм39-02-006-01</t>
  </si>
  <si>
    <t>Ультразвуковая дефектоскопия трубопровода одним преобразователем сварных соединений перлитного класса с двух сторон, прозвучивание поперечное, номинальный диаметр трубопровода: до 32, толщина стенки до 8 мм</t>
  </si>
  <si>
    <t>97</t>
  </si>
  <si>
    <t>ФЕРм39-02-006-02</t>
  </si>
  <si>
    <t>Ультразвуковая дефектоскопия трубопровода одним преобразователем сварных соединений перлитного класса с двух сторон, прозвучивание поперечное, номинальный диаметр трубопровода: свыше 32 до 65, толщина стенки до 8 мм</t>
  </si>
  <si>
    <r>
      <t>4</t>
    </r>
    <r>
      <rPr>
        <i/>
        <sz val="6"/>
        <rFont val="Times New Roman"/>
        <family val="1"/>
        <charset val="204"/>
      </rPr>
      <t xml:space="preserve">
2+2</t>
    </r>
  </si>
  <si>
    <t>98</t>
  </si>
  <si>
    <t>ФЕРм39-02-006-04</t>
  </si>
  <si>
    <t>Ультразвуковая дефектоскопия трубопровода одним преобразователем сварных соединений перлитного класса с двух сторон, прозвучивание поперечное, номинальный диаметр трубопровода: 80, толщина стенки до 8 мм</t>
  </si>
  <si>
    <t>99</t>
  </si>
  <si>
    <t>ФЕРм39-02-006-07</t>
  </si>
  <si>
    <t>Ультразвуковая дефектоскопия трубопровода одним преобразователем сварных соединений перлитного класса с двух сторон, прозвучивание поперечное, номинальный диаметр трубопровода: 100, толщина стенки до 8 мм</t>
  </si>
  <si>
    <t>Раздел 5. КИП и А (2-ИГЭС-2021-ВК.СО л.3)</t>
  </si>
  <si>
    <t>100</t>
  </si>
  <si>
    <t>ФЕРм11-02-001-01</t>
  </si>
  <si>
    <t>Прибор, устанавливаемый на резьбовых соединениях, масса: до 1,5 кг (Манометр (МПЗ-У-У3-1.6 0-1.6 Мга)</t>
  </si>
  <si>
    <r>
      <t>101</t>
    </r>
    <r>
      <rPr>
        <i/>
        <sz val="9"/>
        <rFont val="Times New Roman"/>
        <family val="1"/>
        <charset val="204"/>
      </rPr>
      <t xml:space="preserve">
О</t>
    </r>
  </si>
  <si>
    <t>ФССЦ-63.4.01.01-0004/прайс2 п.47</t>
  </si>
  <si>
    <t>Манометр для неагрессивных сред (класс точности 1.5) с резьбовым присоединением марка: МП-3У диаметром 100 мм (МПЗ-У-У3-1.6 0-1.6 МПа)</t>
  </si>
  <si>
    <t>102</t>
  </si>
  <si>
    <t>ФЕРм12-10-002-02</t>
  </si>
  <si>
    <t>Устройство отборное для измерения разрежения чистых газов</t>
  </si>
  <si>
    <r>
      <t>0,005</t>
    </r>
    <r>
      <rPr>
        <i/>
        <sz val="6"/>
        <rFont val="Times New Roman"/>
        <family val="1"/>
        <charset val="204"/>
      </rPr>
      <t xml:space="preserve">
(2+3) / 1000</t>
    </r>
  </si>
  <si>
    <t>103</t>
  </si>
  <si>
    <t>ФССЦ-18.1.11.07-0021</t>
  </si>
  <si>
    <t>Отборное устройство давления 16-225МП,16-225МУ (1,6-225-ст20-МП-ВИЛН491712002-01)</t>
  </si>
  <si>
    <t>104</t>
  </si>
  <si>
    <t>Отборное устройство давления 16-225МП,16-225МУ (1,6-225-ст20-МУ-ВИЛН491712002-01)</t>
  </si>
  <si>
    <t xml:space="preserve">  Итого с оборудованием (244 764)</t>
  </si>
  <si>
    <t>Основание: 2-ИГЭС-2021-ВК.СО лист.6-10, ВОР4</t>
  </si>
  <si>
    <t>_______________________________________________________________________________________________60,441</t>
  </si>
  <si>
    <t>Раздел 1. Дренажный приямок 5Г Насосной потерны отм. 410.10-412.00</t>
  </si>
  <si>
    <t>Оборудование (2-ИГЭС-2021-ВК.СО л.6)</t>
  </si>
  <si>
    <t>Агрегат насосный лопастный центробежный одноступенчатый, многоступенчатый объемный, вихревой, поршневой, приводной, роторный на общей фундаментной плите или моноблочный, масса: 0,17 т (вес 112кг)</t>
  </si>
  <si>
    <t>Устройство плавного пуска насоса SK-712/ss-2-7,5 (18A) - шкаф комплексной поставки ШУН</t>
  </si>
  <si>
    <t>Трубопроводная арматура (2-ИГЭС-2021-ВК.СО л.6)</t>
  </si>
  <si>
    <t>Трубопроводы стальные (2-ИГЭС-2021-ВК.СО л.7)</t>
  </si>
  <si>
    <r>
      <t>0,02</t>
    </r>
    <r>
      <rPr>
        <i/>
        <sz val="6"/>
        <rFont val="Times New Roman"/>
        <family val="1"/>
        <charset val="204"/>
      </rPr>
      <t xml:space="preserve">
2 / 100</t>
    </r>
  </si>
  <si>
    <t>Трубы стальные бесшовные горячедеформированные со снятой фаской из стали марок 15, 20, 35, наружный диаметр 25 мм, толщина стенки 3 мм</t>
  </si>
  <si>
    <r>
      <t>2,1</t>
    </r>
    <r>
      <rPr>
        <i/>
        <sz val="6"/>
        <rFont val="Times New Roman"/>
        <family val="1"/>
        <charset val="204"/>
      </rPr>
      <t xml:space="preserve">
2*1,05</t>
    </r>
  </si>
  <si>
    <t>Трубы стальные бесшовные горячедеформированные со снятой фаской из стали марок 15, 20, 35, наружный диаметр 32 мм, толщина стенки 3 мм</t>
  </si>
  <si>
    <t>Трубы стальные бесшовные горячедеформированные со снятой фаской из стали марок 15, 20, 35, наружный диаметр 57 мм, толщина стенки 4 мм</t>
  </si>
  <si>
    <t>Трубы стальные бесшовные горячедеформированные со снятой фаской из стали марок 15, 20, 35, наружный диаметр 76 мм, толщина стенки 4 мм((Норма расхода по Т.Ч. Приложение 12.5 -5%)</t>
  </si>
  <si>
    <r>
      <t>0,047</t>
    </r>
    <r>
      <rPr>
        <i/>
        <sz val="6"/>
        <rFont val="Times New Roman"/>
        <family val="1"/>
        <charset val="204"/>
      </rPr>
      <t xml:space="preserve">
((3,5+4*0,188+0,094+0,23+0,075*2)) / 100</t>
    </r>
  </si>
  <si>
    <t>Трубы стальные бесшовные горячедеформированные со снятой фаской из стали марок 15, 20, 35, наружный диаметр 89 мм, толщина стенки 6 мм</t>
  </si>
  <si>
    <t>Тройники равнопроходные, номинальное давление до 16 МПа, номинальный диаметр 80 мм, наружный диаметр и толщина стенки 89х6,0 мм (Тройник PN1.6 МПа 89х6 исп.2 из стали 20)</t>
  </si>
  <si>
    <t>Отвод крутоизогнутый, радиус кривизны 1,5 мм, номинальное давление до 16 МПа, номинальный диаметр 100 мм, наружный диаметр 108 мм, толщина стенки 6 мм Гост 17378-2001 (Отвод 90-2-108х6 из стали 20 по ГОСТ17375-2001)</t>
  </si>
  <si>
    <t>Приварка фланцев (лист.6)</t>
  </si>
  <si>
    <t>лист.8</t>
  </si>
  <si>
    <t>трубопроводы из полиэтилена ПЭ100, SDR 11(2-ИГЭС-2021-ВК.СО л.7)</t>
  </si>
  <si>
    <r>
      <t>0,12</t>
    </r>
    <r>
      <rPr>
        <i/>
        <sz val="6"/>
        <rFont val="Times New Roman"/>
        <family val="1"/>
        <charset val="204"/>
      </rPr>
      <t xml:space="preserve">
12 / 100</t>
    </r>
  </si>
  <si>
    <t>Трубы напорные полиэтиленовые ПЭ100, стандартное размерное отношение SDR11 номинальный наружный диаметр 110 мм, толщина стенки 10 мм (Труба ПЭ100 DN110[10 SDR11 PN16 техническая в отрезках по 6м)</t>
  </si>
  <si>
    <t>фасонные части полиэтиленовые (лист.7-8)</t>
  </si>
  <si>
    <t>Установка полиэтиленовых фасонных частей: отводов, колен, патрубков, переходов (диаметр 110-125-140 мм)</t>
  </si>
  <si>
    <r>
      <t>1,5</t>
    </r>
    <r>
      <rPr>
        <i/>
        <sz val="6"/>
        <rFont val="Times New Roman"/>
        <family val="1"/>
        <charset val="204"/>
      </rPr>
      <t xml:space="preserve">
(2+1+1+1+1+1+4+2+2) / 10</t>
    </r>
  </si>
  <si>
    <t>Отвод 45°, ПЭ100 DN110 SDR11 PN16</t>
  </si>
  <si>
    <t>прайс 2 п49</t>
  </si>
  <si>
    <t>Переход редукционный ПЭ 100 SDR 11 140х110 мм PN16</t>
  </si>
  <si>
    <t>прайс 2 п50</t>
  </si>
  <si>
    <t>Переход электросварной С ЗН редукционный ПЭ100 140Х125 SDR11 PN16 открытая спираль</t>
  </si>
  <si>
    <t>Муфта полиэтиленовая электросварная С ЗН ПЭ100 DN110 PN16, SDR11, закрытая спираль</t>
  </si>
  <si>
    <t>прайс 2 п51</t>
  </si>
  <si>
    <t>Муфта электросварная С ЗН ПЭ100 DN140 SDR11 PN16 закрытая спираль</t>
  </si>
  <si>
    <t>Втулка под фланец удлиненная ПЭ100 DN110 SDR11 PN16 тип1</t>
  </si>
  <si>
    <t>ФЕР22-03-002-02</t>
  </si>
  <si>
    <t>Установка полиэтиленовых фасонных частей: тройников</t>
  </si>
  <si>
    <r>
      <t>0,2</t>
    </r>
    <r>
      <rPr>
        <i/>
        <sz val="6"/>
        <rFont val="Times New Roman"/>
        <family val="1"/>
        <charset val="204"/>
      </rPr>
      <t xml:space="preserve">
(1+1) / 10</t>
    </r>
  </si>
  <si>
    <t>ФССЦ-24.3.05.15-0263</t>
  </si>
  <si>
    <t>Тройник полиэтиленовый сварной ПЭ100, к напорным трубам, номинальное давление 1,6 МПа (16 кгс/см2), 3, диаметр 125 мм (Тройник электросварной С ЗН ПЭ100 DN125 SDR11 PN16 закрытая спираль)</t>
  </si>
  <si>
    <t>ФССЦ-24.3.05.15-0264</t>
  </si>
  <si>
    <t>Тройник полиэтиленовый сварной ПЭ100, к напорным трубам, номинальное давление 1,6 МПа (16 кгс/см2), 3, диаметр 140 мм SDR11 (Тройник ПЭ100 DN140 SDR11 PN16)</t>
  </si>
  <si>
    <t>Крепеж, опоры (2-ИГЭС-2021-ВК.СО лист.9)</t>
  </si>
  <si>
    <t>прайс 2 п52</t>
  </si>
  <si>
    <t>Резьбовая шпилька HILTI AM M12х1000 4.8 оцинк. артикул 339797</t>
  </si>
  <si>
    <t>Болты с гайками и шайбами строительные</t>
  </si>
  <si>
    <t>Антикоррозионное покрытие трубопроводов (2-ИГЭС-2021-ВК.СО л.10)</t>
  </si>
  <si>
    <t>Раздел 2. Врезка трубопровода (2-ИГЭС-2021-ВК.СО л.10)</t>
  </si>
  <si>
    <t>Раздел 3. Визуальный контроль сварных соединений трубопроводов(2-ИГЭС-2021-ВК.СО л.0)</t>
  </si>
  <si>
    <r>
      <t>27</t>
    </r>
    <r>
      <rPr>
        <i/>
        <sz val="6"/>
        <rFont val="Times New Roman"/>
        <family val="1"/>
        <charset val="204"/>
      </rPr>
      <t xml:space="preserve">
7+18+2</t>
    </r>
  </si>
  <si>
    <r>
      <t>24</t>
    </r>
    <r>
      <rPr>
        <i/>
        <sz val="6"/>
        <rFont val="Times New Roman"/>
        <family val="1"/>
        <charset val="204"/>
      </rPr>
      <t xml:space="preserve">
18+6</t>
    </r>
  </si>
  <si>
    <t>Раздел 4. Контроль сварных швов трубопроводов методом УЗК(2-ИГЭС-2021-ВК.СО л.10)</t>
  </si>
  <si>
    <t>101</t>
  </si>
  <si>
    <t>Раздел 5. КИП и А (2-ИГЭС-2021-ВК.СО л.9)</t>
  </si>
  <si>
    <t>105</t>
  </si>
  <si>
    <t>Прибор, устанавливаемый на резьбовых соединениях, масса: до 1,5 кг (МПЗ-У-У3-1.6 0-1.6 МПа)</t>
  </si>
  <si>
    <r>
      <t>106</t>
    </r>
    <r>
      <rPr>
        <i/>
        <sz val="9"/>
        <rFont val="Times New Roman"/>
        <family val="1"/>
        <charset val="204"/>
      </rPr>
      <t xml:space="preserve">
О</t>
    </r>
  </si>
  <si>
    <t>107</t>
  </si>
  <si>
    <t>108</t>
  </si>
  <si>
    <t>109</t>
  </si>
  <si>
    <t>Основание: 2-ИГЭС-2021-ВК.СО  лист.11-13, ВОР5</t>
  </si>
  <si>
    <t>___________________________2057,628</t>
  </si>
  <si>
    <t>_______________________________________________________________________________________________626,648</t>
  </si>
  <si>
    <t>_______________________________________________________________________________________________1400,572</t>
  </si>
  <si>
    <t>Раздел 1. Насосная потерна отм.412,00  на высоте до 5 м (не включая дренажные приямки 5Г и 7Г)</t>
  </si>
  <si>
    <t>Трубопроводная арматура (2-ИГЭС-2021-ВК.СО л.11)</t>
  </si>
  <si>
    <t>Кран стальной шаровой неполнопроходной сварной с ручкой DN20 PN40 КШ.Ц.П.020.040.Н/П.02 "воздушник"</t>
  </si>
  <si>
    <t>Прайс2 п.63</t>
  </si>
  <si>
    <t>Кран стальной шаровой неполнопроходной цапковый с ручкой DN40 PN40 наружная резьба G1 1/2" КШ.Ц.Ц.040.040.Н/П.02 "дренаж"</t>
  </si>
  <si>
    <t>Трубопроводы стальные (2-ИГЭС-2021-ВК.СО л.11)</t>
  </si>
  <si>
    <r>
      <t>0,01</t>
    </r>
    <r>
      <rPr>
        <i/>
        <sz val="6"/>
        <rFont val="Times New Roman"/>
        <family val="1"/>
        <charset val="204"/>
      </rPr>
      <t xml:space="preserve">
1 / 100</t>
    </r>
  </si>
  <si>
    <r>
      <t>1,05</t>
    </r>
    <r>
      <rPr>
        <i/>
        <sz val="6"/>
        <rFont val="Times New Roman"/>
        <family val="1"/>
        <charset val="204"/>
      </rPr>
      <t xml:space="preserve">
1*1,05</t>
    </r>
  </si>
  <si>
    <t>трубопроводы из полиэтилена ПЭ100, SDR 11(2-ИГЭС-2021-ВК.СО л.11)</t>
  </si>
  <si>
    <t>Ø125х11,4 мм</t>
  </si>
  <si>
    <r>
      <t>2,41</t>
    </r>
    <r>
      <rPr>
        <i/>
        <sz val="6"/>
        <rFont val="Times New Roman"/>
        <family val="1"/>
        <charset val="204"/>
      </rPr>
      <t xml:space="preserve">
241 / 100</t>
    </r>
  </si>
  <si>
    <t>ФССЦ-24.3.03.13-0008/Протокол ТД</t>
  </si>
  <si>
    <t>Трубы напорные полиэтиленовые ПЭ100, стандартное размерное отношение SDR11 номинальный наружный диаметр 125 мм, толщина стенки 11,4 мм</t>
  </si>
  <si>
    <t>фасонные части</t>
  </si>
  <si>
    <t>прайс2 п.64</t>
  </si>
  <si>
    <t>Отвод электросварной С ЗН 45* ПЭ100 DN125 SDR11 PN16 закрытая спираль</t>
  </si>
  <si>
    <t>прайс2 п.65</t>
  </si>
  <si>
    <t>Отвод электросварной С ЗН 90* ПЭ100 DN125 SDR11 PN16 закрытая спираль</t>
  </si>
  <si>
    <t>прайс 2 п66</t>
  </si>
  <si>
    <t>Переход редукционный ПЭ100 125Х63 SDR11 PN16 для дренажа</t>
  </si>
  <si>
    <t>Тройник полиэтиленовый сварной ПЭ100, к напорным трубам, номинальное давление 1,6 МПа (16 кгс/см2), 3, диаметр 125 мм (Тройник электросварной С ЗН ПЭ100 DN125 SDR11 PN16 закрытая спираль для дренажа)</t>
  </si>
  <si>
    <t>Ø140х12,7 мм</t>
  </si>
  <si>
    <r>
      <t>1,35</t>
    </r>
    <r>
      <rPr>
        <i/>
        <sz val="6"/>
        <rFont val="Times New Roman"/>
        <family val="1"/>
        <charset val="204"/>
      </rPr>
      <t xml:space="preserve">
135 / 100</t>
    </r>
  </si>
  <si>
    <t>ФССЦ-24.3.03.13-0009</t>
  </si>
  <si>
    <t>Трубы напорные полиэтиленовые ПЭ100, стандартное размерное отношение SDR11 номинальный наружный диаметр 140 мм, толщина стенки 12,7 мм</t>
  </si>
  <si>
    <t>прайс2 п.67</t>
  </si>
  <si>
    <t>Отвод 45* ПЭ100 DN140 SDR11 PN16</t>
  </si>
  <si>
    <t>прайс2 п.68</t>
  </si>
  <si>
    <t>Отвод 90* ПЭ100 DN140 SDR11 PN16</t>
  </si>
  <si>
    <t>Установка полиэтиленовых фасонных частей: отводов, колен, патрубков, переходов (диаметр 63 мм)</t>
  </si>
  <si>
    <t>прайс 2 п69</t>
  </si>
  <si>
    <t>Муфта электросварная СЗН ПЭ100 DN63 SDR11 PN16 закрытая спираль</t>
  </si>
  <si>
    <t>Переход ПЭ 100 SDR11 PN16 DN63 латунь с внутренней резьбой G1 1/2"</t>
  </si>
  <si>
    <t>Крепеж, опоры(лист.12)</t>
  </si>
  <si>
    <t>ФССЦ-07.2.07.11-0004</t>
  </si>
  <si>
    <t>Опоры трубопроводов (Ø125-140мм) стальные</t>
  </si>
  <si>
    <r>
      <t>0,024273</t>
    </r>
    <r>
      <rPr>
        <i/>
        <sz val="6"/>
        <rFont val="Times New Roman"/>
        <family val="1"/>
        <charset val="204"/>
      </rPr>
      <t xml:space="preserve">
(21*0,33+21*0,35+2*3,302+3,389)/1000</t>
    </r>
  </si>
  <si>
    <t>Передвижная подвеска MPH M12 418038 Hilti</t>
  </si>
  <si>
    <t>прайс 2 п53</t>
  </si>
  <si>
    <t>Хомут для тяжёлых нагр. MP-MI 125 G Hilti 20876</t>
  </si>
  <si>
    <t>прайс 2 п54</t>
  </si>
  <si>
    <t>Хомут для тяжёлых нагр. MP-MI 5" G Hilti 20882</t>
  </si>
  <si>
    <t>Антикоррозионное покрытие трубопроводов (2-ИГЭС-2021-ВК.СО л.13)</t>
  </si>
  <si>
    <r>
      <t>0,003</t>
    </r>
    <r>
      <rPr>
        <i/>
        <sz val="6"/>
        <rFont val="Times New Roman"/>
        <family val="1"/>
        <charset val="204"/>
      </rPr>
      <t xml:space="preserve">
0,3 / 100</t>
    </r>
  </si>
  <si>
    <r>
      <t>0,102</t>
    </r>
    <r>
      <rPr>
        <i/>
        <sz val="6"/>
        <rFont val="Times New Roman"/>
        <family val="1"/>
        <charset val="204"/>
      </rPr>
      <t xml:space="preserve">
0,3*0,17*2</t>
    </r>
  </si>
  <si>
    <r>
      <t>0,045</t>
    </r>
    <r>
      <rPr>
        <i/>
        <sz val="6"/>
        <rFont val="Times New Roman"/>
        <family val="1"/>
        <charset val="204"/>
      </rPr>
      <t xml:space="preserve">
0,3*0,15</t>
    </r>
  </si>
  <si>
    <t>тепловая изоляция (2-ИГЭС-2021-ВК.СО л.13)</t>
  </si>
  <si>
    <t>ФЕР26-01-017-01</t>
  </si>
  <si>
    <t>Изоляция изделиями из вспененного каучука, вспененного полиэтилена трубопроводов наружным диметром: до 160 мм трубками</t>
  </si>
  <si>
    <t>10 м</t>
  </si>
  <si>
    <r>
      <t>39,34</t>
    </r>
    <r>
      <rPr>
        <i/>
        <sz val="6"/>
        <rFont val="Times New Roman"/>
        <family val="1"/>
        <charset val="204"/>
      </rPr>
      <t xml:space="preserve">
(1+0,2+1+0,2+241+140+10) / 10</t>
    </r>
  </si>
  <si>
    <t>прайс 2 п55</t>
  </si>
  <si>
    <t>Трубки РУ-ФЛЕКС СТ гибкая теплоизоляция из вспененного каучука,толщина 13 мм, внутренний диаметр 25мм (13х025-2)</t>
  </si>
  <si>
    <r>
      <t>1,1</t>
    </r>
    <r>
      <rPr>
        <i/>
        <sz val="6"/>
        <rFont val="Times New Roman"/>
        <family val="1"/>
        <charset val="204"/>
      </rPr>
      <t xml:space="preserve">
1*1,1</t>
    </r>
  </si>
  <si>
    <t>прайс 2 п56</t>
  </si>
  <si>
    <t>Трубки РУ-ФЛЕКС СТ гибкая теплоизоляция из вспененного каучука,толщина 13 мм, внутренний диаметр 42мм   (13х042-2)</t>
  </si>
  <si>
    <r>
      <t>0,22</t>
    </r>
    <r>
      <rPr>
        <i/>
        <sz val="6"/>
        <rFont val="Times New Roman"/>
        <family val="1"/>
        <charset val="204"/>
      </rPr>
      <t xml:space="preserve">
0,2*1,1</t>
    </r>
  </si>
  <si>
    <t>прайс 2 п57</t>
  </si>
  <si>
    <t>Трубки РУ-ФЛЕКС СТ гибкая теплоизоляция из вспененного каучука,толщина 13 мм, внутренний диаметр 48мм   (13х048-2)</t>
  </si>
  <si>
    <t>прайс 2 п58</t>
  </si>
  <si>
    <t>Трубки РУ-ФЛЕКС СТ гибкая теплоизоляция из вспененного каучука,толщина 13 мм, внутренний диаметр 60мм (13х060-2)</t>
  </si>
  <si>
    <t>прайс 2 п59</t>
  </si>
  <si>
    <t>Трубки РУ-ФЛЕКС СТ гибкая теплоизоляция из вспененного каучука,толщина 13 мм, диаметр 125мм (13х125-2)</t>
  </si>
  <si>
    <r>
      <t>265,1</t>
    </r>
    <r>
      <rPr>
        <i/>
        <sz val="6"/>
        <rFont val="Times New Roman"/>
        <family val="1"/>
        <charset val="204"/>
      </rPr>
      <t xml:space="preserve">
241*1,1</t>
    </r>
  </si>
  <si>
    <t>прайс 2 п60</t>
  </si>
  <si>
    <t>Трубки РУ-ФЛЕКС СТ гибкая теплоизоляция из вспененного каучука,толщина 13 мм, внутренний диаметр 140мм (13х140-2)</t>
  </si>
  <si>
    <r>
      <t>154</t>
    </r>
    <r>
      <rPr>
        <i/>
        <sz val="6"/>
        <rFont val="Times New Roman"/>
        <family val="1"/>
        <charset val="204"/>
      </rPr>
      <t xml:space="preserve">
140*1,1</t>
    </r>
  </si>
  <si>
    <t>прайс 2 п61</t>
  </si>
  <si>
    <t>Трубки РУ-ФЛЕКС СТ гибкая теплоизоляция из вспененного каучука,толщина 13 мм,внутренний диаметр 160мм (13х160-2)</t>
  </si>
  <si>
    <r>
      <t>11</t>
    </r>
    <r>
      <rPr>
        <i/>
        <sz val="6"/>
        <rFont val="Times New Roman"/>
        <family val="1"/>
        <charset val="204"/>
      </rPr>
      <t xml:space="preserve">
10*1,1</t>
    </r>
  </si>
  <si>
    <t>ФЕР26-01-018-01</t>
  </si>
  <si>
    <t>Теплоизоляция фитингов рулонами теплоизоляционными из вспененного каучука</t>
  </si>
  <si>
    <t>10 м2</t>
  </si>
  <si>
    <r>
      <t>0,95</t>
    </r>
    <r>
      <rPr>
        <i/>
        <sz val="6"/>
        <rFont val="Times New Roman"/>
        <family val="1"/>
        <charset val="204"/>
      </rPr>
      <t xml:space="preserve">
9,5 / 10</t>
    </r>
  </si>
  <si>
    <t>ФССЦ-12.2.07.01-1006/прайс2 п62</t>
  </si>
  <si>
    <t>Теплоизоляция из вспененного каучука в рулонах, толщина 13 мм, самоклеящаяся (Тепловая изоляция фитингов рулонами теплоизоляционными из вспененного синтетического каучука Ру-флекс СТ толщ.13мм для стандартного тепмературного диапазона СТ</t>
  </si>
  <si>
    <r>
      <t>10,45</t>
    </r>
    <r>
      <rPr>
        <i/>
        <sz val="6"/>
        <rFont val="Times New Roman"/>
        <family val="1"/>
        <charset val="204"/>
      </rPr>
      <t xml:space="preserve">
</t>
    </r>
  </si>
  <si>
    <t>Раздел 2. Визуальный контроль сварных соединений трубопроводов(2-ИГЭС-2021-ВК.СО л.13)</t>
  </si>
  <si>
    <r>
      <t>165</t>
    </r>
    <r>
      <rPr>
        <i/>
        <sz val="6"/>
        <rFont val="Times New Roman"/>
        <family val="1"/>
        <charset val="204"/>
      </rPr>
      <t xml:space="preserve">
112+53</t>
    </r>
  </si>
  <si>
    <t>Раздел 3. Контроль сварных швов трубопроводов методом УЗК(2-ИГЭС-2021-ВК.СО л.13)</t>
  </si>
  <si>
    <t xml:space="preserve">  непредвиденные работы и затраты 1,5% от 2027220</t>
  </si>
  <si>
    <t>Основание: 2-ИГЭС-2021-ВК.СО  лист.14, ВОР6</t>
  </si>
  <si>
    <t>ЛОКАЛЬНАЯ СМЕТА  №6</t>
  </si>
  <si>
    <t>Раздел 1. Насосная потерна отм.412,00</t>
  </si>
  <si>
    <t>Трубопроводы (2-ИГЭС-2021-ВК.СО л.14)</t>
  </si>
  <si>
    <t>Ø125х11,4</t>
  </si>
  <si>
    <t>ФЕР16-04-002-10</t>
  </si>
  <si>
    <t>Прокладка трубопроводов водоснабжения из напорных полиэтиленовых труб наружным диаметром: 140 мм(125мм) на высоте свыше 5 до 8 м</t>
  </si>
  <si>
    <t>Прокладка трубопроводов водоснабжения из напорных полиэтиленовых труб наружным диаметром: 140 мм(125мм)  на высоте  свыше 8 до10 м</t>
  </si>
  <si>
    <t>Прокладка трубопроводов водоснабжения из напорных полиэтиленовых труб наружным диаметром: 140 мм(125мм) свыше 10 м</t>
  </si>
  <si>
    <t>Ø140х12,7</t>
  </si>
  <si>
    <t>Прокладка трубопроводов водоснабжения из напорных полиэтиленовых труб наружным диаметром: 140 мм(на высоте  свыше 5 до 8 м)</t>
  </si>
  <si>
    <t>Прокладка трубопроводов водоснабжения из напорных полиэтиленовых труб наружным диаметром: 140 мм (на высоте  свыше 8 до10 м)</t>
  </si>
  <si>
    <t>Прокладка трубопроводов водоснабжения из напорных полиэтиленовых труб наружным диаметром: 140 мм (св. 10 м)</t>
  </si>
  <si>
    <t>Опоры</t>
  </si>
  <si>
    <t>Опоры трубопроводов стальные (опора трубопровода Дн125мм ОТ-1.10-17 МР-1.1-HILTI 5шт, опора трубопровода Дн140мм ОТ-1.10-18 МР-1.1-HILTI 5шт)</t>
  </si>
  <si>
    <r>
      <t>0,039335</t>
    </r>
    <r>
      <rPr>
        <i/>
        <sz val="6"/>
        <rFont val="Times New Roman"/>
        <family val="1"/>
        <charset val="204"/>
      </rPr>
      <t xml:space="preserve">
(5*3,9+5*3,967)/1000</t>
    </r>
  </si>
  <si>
    <t>тепловая изоляция (2-ИГЭС-2021-ВК.СО л.14)</t>
  </si>
  <si>
    <r>
      <t>2,06</t>
    </r>
    <r>
      <rPr>
        <i/>
        <sz val="6"/>
        <rFont val="Times New Roman"/>
        <family val="1"/>
        <charset val="204"/>
      </rPr>
      <t xml:space="preserve">
(10,2+9,7+0,7) / 10</t>
    </r>
  </si>
  <si>
    <r>
      <t>11,22</t>
    </r>
    <r>
      <rPr>
        <i/>
        <sz val="6"/>
        <rFont val="Times New Roman"/>
        <family val="1"/>
        <charset val="204"/>
      </rPr>
      <t xml:space="preserve">
10,2*1,1</t>
    </r>
  </si>
  <si>
    <r>
      <t>10,67</t>
    </r>
    <r>
      <rPr>
        <i/>
        <sz val="6"/>
        <rFont val="Times New Roman"/>
        <family val="1"/>
        <charset val="204"/>
      </rPr>
      <t xml:space="preserve">
9,7*1,1</t>
    </r>
  </si>
  <si>
    <r>
      <t>0,77</t>
    </r>
    <r>
      <rPr>
        <i/>
        <sz val="6"/>
        <rFont val="Times New Roman"/>
        <family val="1"/>
        <charset val="204"/>
      </rPr>
      <t xml:space="preserve">
0,7*1,1</t>
    </r>
  </si>
  <si>
    <t>Теплоизоляция фитингов рулонами теплоизоляционными из вспененного каучука Ру-флекс СТ</t>
  </si>
  <si>
    <r>
      <t>0,06</t>
    </r>
    <r>
      <rPr>
        <i/>
        <sz val="6"/>
        <rFont val="Times New Roman"/>
        <family val="1"/>
        <charset val="204"/>
      </rPr>
      <t xml:space="preserve">
0,6 / 10</t>
    </r>
  </si>
  <si>
    <r>
      <t>0,66</t>
    </r>
    <r>
      <rPr>
        <i/>
        <sz val="6"/>
        <rFont val="Times New Roman"/>
        <family val="1"/>
        <charset val="204"/>
      </rPr>
      <t xml:space="preserve">
</t>
    </r>
  </si>
  <si>
    <t>ЛОКАЛЬНАЯ СМЕТА  №7</t>
  </si>
  <si>
    <t>Основание: 2-ИГЭС-2021-ВК.СО  лист.15-17, ВОР7</t>
  </si>
  <si>
    <t>_______________________________________________________________________________________________300,701</t>
  </si>
  <si>
    <t>Раздел 1. отм.425,46  на высоте до 5 м</t>
  </si>
  <si>
    <t>Трубопроводная арматура (2-ИГЭС-2021-ВК.СО л.15)</t>
  </si>
  <si>
    <t>Прайс2 п71</t>
  </si>
  <si>
    <t>Кран стальной шаровой неполнопроходной муфтовый с ручкой DN20 PN40 внутренняя резьба 3/4  КШ.Ц.М.020.040.Н/П.02</t>
  </si>
  <si>
    <t>Трубопроводы стальные (2-ИГЭС-2021-ВК.СО л.15)</t>
  </si>
  <si>
    <r>
      <t>2,1</t>
    </r>
    <r>
      <rPr>
        <i/>
        <sz val="6"/>
        <rFont val="Times New Roman"/>
        <family val="1"/>
        <charset val="204"/>
      </rPr>
      <t xml:space="preserve">
0,02*105</t>
    </r>
  </si>
  <si>
    <t>Трубопроводы из полиэтилена ПЭ100, SDR 11(2-ИГЭС-2021-ВК.СО л.15)</t>
  </si>
  <si>
    <t>Ø125х11,4 мм,Ø140х12,7мм</t>
  </si>
  <si>
    <t>Трубы напорные полиэтиленовые ПЭ100, стандартное размерное отношение SDR11 номинальный наружный диаметр 140 мм, толщина стенки 12,7 мм (Труба ПЭ100 DN140х12.7 SDR11 PN16 техническая в отрезках по 6м)</t>
  </si>
  <si>
    <t>Фасонные части</t>
  </si>
  <si>
    <t>Прайс2 п72</t>
  </si>
  <si>
    <t>Компрессионный седловой отвод (штуцер с кольцом жесткости и крепежем из нержавеющей стали DN140, ответвление внутренняя резьба G 3/4"-В по ТУ22.21.29-048-73011750-2018</t>
  </si>
  <si>
    <t>Крепеж, опоры, металл для опорных конструкций (2-ИГЭС-2021-ВК.СО л.16)</t>
  </si>
  <si>
    <t>Опоры трубопроводов стальные (опора трубопроводов Дн125 ОК-125 ОСТ36-17-85 11шт; опора трубопроводов Дн140 ОК-140 ОСТ36-17-85 11шт; опора трубопроводов Дн125 МР-1.1-HILTI 2шт; опора трубопроводов Дн140 ОТ-1.8-5 В=400мм  МР-1.1-HILTI 2шт)</t>
  </si>
  <si>
    <r>
      <t>0,02403</t>
    </r>
    <r>
      <rPr>
        <i/>
        <sz val="6"/>
        <rFont val="Times New Roman"/>
        <family val="1"/>
        <charset val="204"/>
      </rPr>
      <t xml:space="preserve">
(11*0,33+11*0,35+2*4,094+2*4,181)/1000</t>
    </r>
  </si>
  <si>
    <t>Прайс2 п73</t>
  </si>
  <si>
    <t>Муфта промежуточная М12х40  216705 Hilti</t>
  </si>
  <si>
    <t>Прайс2 п74</t>
  </si>
  <si>
    <t>Резьбовая шпилька АМ12х130 4.8 оцин. DIN 976-1</t>
  </si>
  <si>
    <t>Антикоррозионное покрытие трубопроводов (2-ИГЭС-2021-ВК.СО л.16)</t>
  </si>
  <si>
    <t>Огрунтовка металлических поверхностей за один раз: грунтовкой ГФ-021("Магистраль") 2 слоя</t>
  </si>
  <si>
    <r>
      <t>0,002</t>
    </r>
    <r>
      <rPr>
        <i/>
        <sz val="6"/>
        <rFont val="Times New Roman"/>
        <family val="1"/>
        <charset val="204"/>
      </rPr>
      <t xml:space="preserve">
0,2 / 100</t>
    </r>
  </si>
  <si>
    <r>
      <t>0,068</t>
    </r>
    <r>
      <rPr>
        <i/>
        <sz val="6"/>
        <rFont val="Times New Roman"/>
        <family val="1"/>
        <charset val="204"/>
      </rPr>
      <t xml:space="preserve">
0,2*0,17*2</t>
    </r>
  </si>
  <si>
    <t>Окраска металлических огрунтованных поверхностей: краской БТ-177 серебристой("Магистраль")</t>
  </si>
  <si>
    <r>
      <t>0,03</t>
    </r>
    <r>
      <rPr>
        <i/>
        <sz val="6"/>
        <rFont val="Times New Roman"/>
        <family val="1"/>
        <charset val="204"/>
      </rPr>
      <t xml:space="preserve">
0,2*0,15</t>
    </r>
  </si>
  <si>
    <t>Тепловая изоляция (2-ИГЭС-2021-ВК.СО л.17)</t>
  </si>
  <si>
    <r>
      <t>6,64</t>
    </r>
    <r>
      <rPr>
        <i/>
        <sz val="6"/>
        <rFont val="Times New Roman"/>
        <family val="1"/>
        <charset val="204"/>
      </rPr>
      <t xml:space="preserve">
(2+0,4+29+30+5) / 10</t>
    </r>
  </si>
  <si>
    <r>
      <t>2,2</t>
    </r>
    <r>
      <rPr>
        <i/>
        <sz val="6"/>
        <rFont val="Times New Roman"/>
        <family val="1"/>
        <charset val="204"/>
      </rPr>
      <t xml:space="preserve">
2*1,1</t>
    </r>
  </si>
  <si>
    <r>
      <t>0,44</t>
    </r>
    <r>
      <rPr>
        <i/>
        <sz val="6"/>
        <rFont val="Times New Roman"/>
        <family val="1"/>
        <charset val="204"/>
      </rPr>
      <t xml:space="preserve">
0,4*1,1</t>
    </r>
  </si>
  <si>
    <r>
      <t>31,9</t>
    </r>
    <r>
      <rPr>
        <i/>
        <sz val="6"/>
        <rFont val="Times New Roman"/>
        <family val="1"/>
        <charset val="204"/>
      </rPr>
      <t xml:space="preserve">
29*1,1</t>
    </r>
  </si>
  <si>
    <r>
      <t>33</t>
    </r>
    <r>
      <rPr>
        <i/>
        <sz val="6"/>
        <rFont val="Times New Roman"/>
        <family val="1"/>
        <charset val="204"/>
      </rPr>
      <t xml:space="preserve">
30*1,1</t>
    </r>
  </si>
  <si>
    <r>
      <t>5,5</t>
    </r>
    <r>
      <rPr>
        <i/>
        <sz val="6"/>
        <rFont val="Times New Roman"/>
        <family val="1"/>
        <charset val="204"/>
      </rPr>
      <t xml:space="preserve">
5*1,1</t>
    </r>
  </si>
  <si>
    <t>Изоляция плоских и криволинейных поверхностей пластинами (плитами) из вспененного каучука, вспененного полиэтилена (Тепловая изоляция фитингов рулонами теплоизоляционными из вспененного синтетического каучука Ру-флекс СТ толщ.13мм для стандартного тепмературного диапазона СТ)</t>
  </si>
  <si>
    <r>
      <t>0,29</t>
    </r>
    <r>
      <rPr>
        <i/>
        <sz val="6"/>
        <rFont val="Times New Roman"/>
        <family val="1"/>
        <charset val="204"/>
      </rPr>
      <t xml:space="preserve">
2,9 / 10</t>
    </r>
  </si>
  <si>
    <r>
      <t>3,19</t>
    </r>
    <r>
      <rPr>
        <i/>
        <sz val="6"/>
        <rFont val="Times New Roman"/>
        <family val="1"/>
        <charset val="204"/>
      </rPr>
      <t xml:space="preserve">
2,9*1,1</t>
    </r>
  </si>
  <si>
    <t>Проход трубопроводов через ж/б перегородки и перекрытие (2-ИГЭС-2021-ВК.СО л.15)</t>
  </si>
  <si>
    <t>Пробивка проемов в конструкциях: из бетона  3,14*(d*d)/4 в перекрытии</t>
  </si>
  <si>
    <r>
      <t>0,015876</t>
    </r>
    <r>
      <rPr>
        <i/>
        <sz val="6"/>
        <rFont val="Times New Roman"/>
        <family val="1"/>
        <charset val="204"/>
      </rPr>
      <t xml:space="preserve">
3,14*0,159*0,159/4*0,4*2</t>
    </r>
  </si>
  <si>
    <t>Пробивка проемов в конструкциях: из бетона 3,14*(d*d)/4 в перегородке</t>
  </si>
  <si>
    <r>
      <t>0,011907</t>
    </r>
    <r>
      <rPr>
        <i/>
        <sz val="6"/>
        <rFont val="Times New Roman"/>
        <family val="1"/>
        <charset val="204"/>
      </rPr>
      <t xml:space="preserve">
3,14*0,159*0,159/4*0,3*2</t>
    </r>
  </si>
  <si>
    <t>Проход трубопроводов через кирпичную перегородку (2-ИГЭС-2021-ВК.СО л.15)</t>
  </si>
  <si>
    <t>ФЕР46-03-007-03</t>
  </si>
  <si>
    <t>Пробивка проемов в конструкциях: из кирпича 3,14*(d*d)/4</t>
  </si>
  <si>
    <r>
      <t>0,071444</t>
    </r>
    <r>
      <rPr>
        <i/>
        <sz val="6"/>
        <rFont val="Times New Roman"/>
        <family val="1"/>
        <charset val="204"/>
      </rPr>
      <t xml:space="preserve">
3,14*0,159*0,159/4*0,3*12</t>
    </r>
  </si>
  <si>
    <t>Сальники (2-ИГЭС-2021-ВК.СО л.15)</t>
  </si>
  <si>
    <t>ФССЦ-23.5.02.02-0074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</si>
  <si>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4,5 мм (гильзы из труб)</t>
  </si>
  <si>
    <r>
      <t>5,8</t>
    </r>
    <r>
      <rPr>
        <i/>
        <sz val="6"/>
        <rFont val="Times New Roman"/>
        <family val="1"/>
        <charset val="204"/>
      </rPr>
      <t xml:space="preserve">
0,4*2+0,4*2+0,3*2+0,3*12</t>
    </r>
  </si>
  <si>
    <t>ФЕР16-07-006-03</t>
  </si>
  <si>
    <t>Заделка сальников при проходе труб через фундаменты или стены подвала диаметром: до 300 мм</t>
  </si>
  <si>
    <r>
      <t>14</t>
    </r>
    <r>
      <rPr>
        <i/>
        <sz val="6"/>
        <rFont val="Times New Roman"/>
        <family val="1"/>
        <charset val="204"/>
      </rPr>
      <t xml:space="preserve">
2+12</t>
    </r>
  </si>
  <si>
    <t>ФЕР16-07-006-04</t>
  </si>
  <si>
    <t>Заделка сальников при проходе труб через фундаменты или стены подвала диаметром: до 400 мм</t>
  </si>
  <si>
    <t>Раздел 2. Визуальный контроль сварных соединений трубопроводов(2-ИГЭС-2021-ВК.СО л.16)</t>
  </si>
  <si>
    <r>
      <t>52</t>
    </r>
    <r>
      <rPr>
        <i/>
        <sz val="6"/>
        <rFont val="Times New Roman"/>
        <family val="1"/>
        <charset val="204"/>
      </rPr>
      <t xml:space="preserve">
28+24</t>
    </r>
  </si>
  <si>
    <t>ЛОКАЛЬНАЯ СМЕТА  №8</t>
  </si>
  <si>
    <t>Основание: 2-ИГЭС-2021-ВК.СО лист.18-21, ВОР8</t>
  </si>
  <si>
    <t>_______________________________________________________________________________________________85,635</t>
  </si>
  <si>
    <t>_______________________________________________________________________________________________1,199</t>
  </si>
  <si>
    <t>Раздел 1. Отм.427,63 на высоте до 5 м</t>
  </si>
  <si>
    <t>Трубопроводная арматура (2-ИГЭС-2021-ВК.СО л.18)</t>
  </si>
  <si>
    <t>Кран стальной шаровой неполнопроходной цапковый с ручкой DN40 PN40 наружная резьба G1 1/2" КШ.Ц.Ц.040.040.Н/П.02</t>
  </si>
  <si>
    <t>ФЕР16-05-002-01</t>
  </si>
  <si>
    <t>Установка вентилей, задвижек, затворов, клапанов обратных, кранов проходных на трубопроводах из чугунных напорных фланцевых труб диаметром: до 65 мм</t>
  </si>
  <si>
    <t>Прайс2 п.8</t>
  </si>
  <si>
    <t>Задвижка с обрезиненным клином чугунная фланцевая DN50 PN16 короткая,4000Е2 Hawle</t>
  </si>
  <si>
    <t>Прайс2 п.11</t>
  </si>
  <si>
    <t>Штурвал № 7800 для задвижек Hawle диаметром 50мм</t>
  </si>
  <si>
    <t>ФЕР18-06-007-07</t>
  </si>
  <si>
    <t>Установка фильтров диаметром: 100 мм PN16, IS16</t>
  </si>
  <si>
    <r>
      <t>0,1</t>
    </r>
    <r>
      <rPr>
        <i/>
        <sz val="6"/>
        <rFont val="Times New Roman"/>
        <family val="1"/>
        <charset val="204"/>
      </rPr>
      <t xml:space="preserve">
1 / 10</t>
    </r>
  </si>
  <si>
    <t>ФССЦ-18.2.08.09-0089</t>
  </si>
  <si>
    <t>Фильтры для очистки воды сетчатые, чугунные, со сливным краном, фланцевые, максимальная температура рабочей среды 120 °C, условное давление 1,6 МПа, диаметр условного прохода 100 мм (IS16) (фильтр сетчатый чугунный серии IS16 со сливной пробкой DN100 PN16 АДЛ</t>
  </si>
  <si>
    <t>ФЕР16-06-005-04</t>
  </si>
  <si>
    <t>Установка счетчиков (водомеров) диаметром: до 100 мм</t>
  </si>
  <si>
    <t>Прайс2 п.75</t>
  </si>
  <si>
    <t>Счетчик воды турбинный Groen WTC (i) DN100 PN16  с импульсным выходом в комплекте с ответными фланцами, прокладками и крепежом WNC(i) Groen ООО Гроен-рус)</t>
  </si>
  <si>
    <t>Трубопроводы стальные (2-ИГЭС-2021-ВК.СО л.18)</t>
  </si>
  <si>
    <r>
      <t>0,001</t>
    </r>
    <r>
      <rPr>
        <i/>
        <sz val="6"/>
        <rFont val="Times New Roman"/>
        <family val="1"/>
        <charset val="204"/>
      </rPr>
      <t xml:space="preserve">
0,1 / 100</t>
    </r>
  </si>
  <si>
    <t>Трубы стальные бесшовные горячедеформированные со снятой фаской из стали марок 15, 20, 35, наружный диаметр 57 мм, толщина стенки 4 мм гр.В  по 1050-2013, ГОСТ 8733-74</t>
  </si>
  <si>
    <r>
      <t>0,105</t>
    </r>
    <r>
      <rPr>
        <i/>
        <sz val="6"/>
        <rFont val="Times New Roman"/>
        <family val="1"/>
        <charset val="204"/>
      </rPr>
      <t xml:space="preserve">
0,1*1,05</t>
    </r>
  </si>
  <si>
    <r>
      <t>0,007</t>
    </r>
    <r>
      <rPr>
        <i/>
        <sz val="6"/>
        <rFont val="Times New Roman"/>
        <family val="1"/>
        <charset val="204"/>
      </rPr>
      <t xml:space="preserve">
0,7 / 100</t>
    </r>
  </si>
  <si>
    <t>Трубы стальные бесшовные горячедеформированные со снятой фаской из стали марок 15, 20, 35, наружный диаметр 108 мм, толщина стенки 6 мм по ГОСТ1050-2013 (Норма расхода по Т.Ч. Приложение 12.5 -5%)</t>
  </si>
  <si>
    <r>
      <t>0,735</t>
    </r>
    <r>
      <rPr>
        <i/>
        <sz val="6"/>
        <rFont val="Times New Roman"/>
        <family val="1"/>
        <charset val="204"/>
      </rPr>
      <t xml:space="preserve">
0,7*1,05</t>
    </r>
  </si>
  <si>
    <t>Трубопроводы из полиэтилена ПЭ100, SDR 11(2-ИГЭС-2021-ВК.СО л.18)</t>
  </si>
  <si>
    <t>Ø63х5,8мм</t>
  </si>
  <si>
    <t>ФЕРм12-01-165-01</t>
  </si>
  <si>
    <t>Трубопровод из полиэтиленовых труб с применением готовых деталей, диаметр труб наружный: 40-90 мм (63 мм)</t>
  </si>
  <si>
    <t>ФССЦ-24.3.03.13-0004</t>
  </si>
  <si>
    <t>Трубы напорные полиэтиленовые ПЭ100, стандартное размерное отношение SDR11,PN16 номинальный наружный диаметр 63 мм, толщина стенки 5,8 мм  техническая ГОСТ18599-2001</t>
  </si>
  <si>
    <r>
      <t>0,1025</t>
    </r>
    <r>
      <rPr>
        <i/>
        <sz val="6"/>
        <rFont val="Times New Roman"/>
        <family val="1"/>
        <charset val="204"/>
      </rPr>
      <t xml:space="preserve">
0,1*1,025</t>
    </r>
  </si>
  <si>
    <t>Прайс2 п76</t>
  </si>
  <si>
    <t>Втулка под фланец удлиненная ПЭ100 DN63  SDR11 PN16 Тип1</t>
  </si>
  <si>
    <t>Приварка фланцев к стальным трубопроводам диаметром: 50 мм PN1,6 МПа под ПЭ втулку DN63</t>
  </si>
  <si>
    <t>Прайс2 п77</t>
  </si>
  <si>
    <t>Фланец с полимерным покрытием DN63 PN1.6МПа под ПЭ втулку присоединительные размеры фланца по ГОСТ33259-2015</t>
  </si>
  <si>
    <t>ФЕР22-03-014-04</t>
  </si>
  <si>
    <t>Приварка фланцев к стальным трубопроводам диаметром: 125 мм</t>
  </si>
  <si>
    <t>Прайс2 п78</t>
  </si>
  <si>
    <t>Фланец с полимерным покрытием DN125 PN1.6МПа под ПЭ втулку присоединительные размеры фланца по ГОСТ33259-2015</t>
  </si>
  <si>
    <r>
      <t>0,147317</t>
    </r>
    <r>
      <rPr>
        <i/>
        <sz val="6"/>
        <rFont val="Times New Roman"/>
        <family val="1"/>
        <charset val="204"/>
      </rPr>
      <t xml:space="preserve">
((8,3+6,8)/1,025) / 100</t>
    </r>
  </si>
  <si>
    <t>Трубы напорные полиэтиленовые ПЭ100, стандартное размерное отношение SDR11 номинальный наружный диаметр 140 мм, толщина стенки 12,7 мм (Труба ПЭ100 DN140*12,7 SDR11 PN16 техническая в отрезках по 6м)</t>
  </si>
  <si>
    <t>Прайс2 п79</t>
  </si>
  <si>
    <t>Втулка под фланец удлиненная ПЭ100 DN125 SDR11 PN16 Тип1</t>
  </si>
  <si>
    <t>Отводы</t>
  </si>
  <si>
    <t>Прайс2 п80</t>
  </si>
  <si>
    <t>Электросварной седловой отвод (штуцер) (С ЗН) с ответной частью ПЭ100 SDR 11 PN16 закрытая спираль DN140, ответвление  DN63  по ТУ22.21.29-042-73011750-2018,  ТУ22.21.29-048-73011750-2018</t>
  </si>
  <si>
    <t>Переходы</t>
  </si>
  <si>
    <t>Муфты</t>
  </si>
  <si>
    <t>Крепеж, опоры, металл для опорных конструкций</t>
  </si>
  <si>
    <t>Опоры скользящие и катковые, крепежные детали,  (опора трубопровода Дн125мм ОК-125 ОСТ36-17-85 1шт; опора трубопровода Дн140мм ОК-140 ОСТ36-17-85 1шт; опора трубопровода Дн108мм ТС-623.000-06 h100мм L=170мм серия 5.903-13 выпуск 8-95 1шт, опора трубопровода Дн125мм ОТ-1.10-17 МР-1.1-HILTI 1шт; опора трубопровода Дн140мм ОТ-1.8-5 вылет В=200мм МР-1.1-HILTI 1шт)</t>
  </si>
  <si>
    <r>
      <t>0,009429</t>
    </r>
    <r>
      <rPr>
        <i/>
        <sz val="6"/>
        <rFont val="Times New Roman"/>
        <family val="1"/>
        <charset val="204"/>
      </rPr>
      <t xml:space="preserve">
(0,33+0,35+1,46+3,9+3,389)/1000</t>
    </r>
  </si>
  <si>
    <t>ФССЦ-18.4.01.02-0061</t>
  </si>
  <si>
    <t>Конструкции металлические  (подвески) - подвес трубопровода Дн140мм МР-1.1- HILTI 1шт; подвес трубопровода Дн140мм МР-1.1- HILTI 2шт; подвес трубопровода Дн125мм МР-1.1- HILTI 2шт; трубопровода Дн125мм МР-1.1- HILTI 1шт.</t>
  </si>
  <si>
    <r>
      <t>0,004316</t>
    </r>
    <r>
      <rPr>
        <i/>
        <sz val="6"/>
        <rFont val="Times New Roman"/>
        <family val="1"/>
        <charset val="204"/>
      </rPr>
      <t xml:space="preserve">
(1,288+0,636+2*0,633+2*0,563)/1000</t>
    </r>
  </si>
  <si>
    <r>
      <t>6,848</t>
    </r>
    <r>
      <rPr>
        <i/>
        <sz val="6"/>
        <rFont val="Times New Roman"/>
        <family val="1"/>
        <charset val="204"/>
      </rPr>
      <t xml:space="preserve">
12*0,145+20*0,177+32*0,038+32*0,011</t>
    </r>
  </si>
  <si>
    <t>Прокладки паронитовые 2,7х5 (А-50-16 ПОН, А-100-16 ПОН)</t>
  </si>
  <si>
    <t>Антикоррозионное покрытие трубопроводов (2-ИГЭС-2021-ВК.СО л.20)</t>
  </si>
  <si>
    <t>Тепловая изоляция (2-ИГЭС-2021-ВК.СО л.21)</t>
  </si>
  <si>
    <t>Изоляция изделиями из вспененного каучука, вспененного полиэтилена трубопроводов и арматуры наружным диметром: до 160 мм трубками</t>
  </si>
  <si>
    <r>
      <t>1,88</t>
    </r>
    <r>
      <rPr>
        <i/>
        <sz val="6"/>
        <rFont val="Times New Roman"/>
        <family val="1"/>
        <charset val="204"/>
      </rPr>
      <t xml:space="preserve">
(0,2+0,1+0,7+8,1+8,1+1,6) / 10</t>
    </r>
  </si>
  <si>
    <t>прайс 2 п81</t>
  </si>
  <si>
    <t>Трубка 13х064-2 Ру-флекс СТ внутренний диам.64мм</t>
  </si>
  <si>
    <r>
      <t>0,11</t>
    </r>
    <r>
      <rPr>
        <i/>
        <sz val="6"/>
        <rFont val="Times New Roman"/>
        <family val="1"/>
        <charset val="204"/>
      </rPr>
      <t xml:space="preserve">
0,1*1,1</t>
    </r>
  </si>
  <si>
    <t>прайс 2 п82</t>
  </si>
  <si>
    <t>Трубка 13х108-2 Ру-флекс СТ внутренний диам.108мм</t>
  </si>
  <si>
    <r>
      <t>8,91</t>
    </r>
    <r>
      <rPr>
        <i/>
        <sz val="6"/>
        <rFont val="Times New Roman"/>
        <family val="1"/>
        <charset val="204"/>
      </rPr>
      <t xml:space="preserve">
8,1*1,1</t>
    </r>
  </si>
  <si>
    <r>
      <t>1,76</t>
    </r>
    <r>
      <rPr>
        <i/>
        <sz val="6"/>
        <rFont val="Times New Roman"/>
        <family val="1"/>
        <charset val="204"/>
      </rPr>
      <t xml:space="preserve">
1,6*1,1</t>
    </r>
  </si>
  <si>
    <t>Изоляция плоских и криволинейных поверхностей пластинами (плитами) из вспененного каучука, вспененного полиэтилена - (Тепловая изоляция фитингов рулонами теплоизоляционными из вспененного синтетического каучука Ру-флекс СТ толщ.13мм для стандартного тепмературного диапазона СТ)</t>
  </si>
  <si>
    <t>Теплоизоляция из вспененного каучука в рулонах, толщина 13 мм, самоклеящаяся (Тепловая изоляция  рулонами теплоизоляционными из вспененного синтетического каучука Ру-флекс СТ толщ.13мм для стандартного тепмературного диапазона СТ</t>
  </si>
  <si>
    <t>Раздел 2. Визуальный контроль сварных соединений трубопроводов(2-ИГЭС-2021-ВК.СО л.20)</t>
  </si>
  <si>
    <r>
      <t>6</t>
    </r>
    <r>
      <rPr>
        <i/>
        <sz val="6"/>
        <rFont val="Times New Roman"/>
        <family val="1"/>
        <charset val="204"/>
      </rPr>
      <t xml:space="preserve">
2+4</t>
    </r>
  </si>
  <si>
    <r>
      <t>24</t>
    </r>
    <r>
      <rPr>
        <i/>
        <sz val="6"/>
        <rFont val="Times New Roman"/>
        <family val="1"/>
        <charset val="204"/>
      </rPr>
      <t xml:space="preserve">
12+12</t>
    </r>
  </si>
  <si>
    <t>Раздел 3. Контроль сварных швов трубопроводов методом УЗК(2-ИГЭС-2021-ВК.СО л.21)</t>
  </si>
  <si>
    <t>Раздел 4. КИП и А (2-ИГЭС-2021-ВК.СО л.19)</t>
  </si>
  <si>
    <r>
      <t>0,001</t>
    </r>
    <r>
      <rPr>
        <i/>
        <sz val="6"/>
        <rFont val="Times New Roman"/>
        <family val="1"/>
        <charset val="204"/>
      </rPr>
      <t xml:space="preserve">
1 / 1000</t>
    </r>
  </si>
  <si>
    <t xml:space="preserve">  Итого с оборудованием (1 199)</t>
  </si>
  <si>
    <t>ЛОКАЛЬНАЯ СМЕТА  №9</t>
  </si>
  <si>
    <t>Основание: 2-ИГЭС-2021-ВК.СО лист.22-24, ВОР9</t>
  </si>
  <si>
    <t>_______________________________________________________________________________________________181,199</t>
  </si>
  <si>
    <t>Раздел 1. Отм.431,24 на высоте до 5 м</t>
  </si>
  <si>
    <t>Трубопроводная арматура (2-ИГЭС-2021-ВК.СО л.22)</t>
  </si>
  <si>
    <t>Прайс2 п.9</t>
  </si>
  <si>
    <t>Задвижка клиновая чугунная фланцева DN100 PN16 короткая 4000Е2 Hawle</t>
  </si>
  <si>
    <t>Прайс2 п.12</t>
  </si>
  <si>
    <t>Штурвал № 7800 для задвижек Hawle диаметром 100 мм</t>
  </si>
  <si>
    <t>Трубопроводы стальные (2-ИГЭС-2021-ВК.СО л.22-23)</t>
  </si>
  <si>
    <t>Трубы стальные бесшовные горячедеформированные со снятой фаской из стали марок 15, 20, 35, наружный диаметр 57 мм, толщина стенки 4 мм (Норма расхода по Т.Ч. Приложение 12.5 -5%)</t>
  </si>
  <si>
    <r>
      <t>0,315</t>
    </r>
    <r>
      <rPr>
        <i/>
        <sz val="6"/>
        <rFont val="Times New Roman"/>
        <family val="1"/>
        <charset val="204"/>
      </rPr>
      <t xml:space="preserve">
0,3*1,05</t>
    </r>
  </si>
  <si>
    <r>
      <t>0,007</t>
    </r>
    <r>
      <rPr>
        <i/>
        <sz val="6"/>
        <rFont val="Times New Roman"/>
        <family val="1"/>
        <charset val="204"/>
      </rPr>
      <t xml:space="preserve">
(0,2+2*0,236) / 100</t>
    </r>
  </si>
  <si>
    <t>Трубы стальные бесшовные горячедеформированные со снятой фаской из стали марок 15, 20, 35, наружный диаметр 108 мм, толщина стенки 6 мм (Норма расхода по Т.Ч. Приложение 12.5 -5%)</t>
  </si>
  <si>
    <t>Отвод крутоизогнутый, радиус кривизны 1,5 мм, номинальное давление до 16 МПа, номинальный диаметр 100 мм, наружный диаметр 108 мм, толщина стенки 6 мм (отвод 90-2-108х6 из стали 20 по ГОСТ 1050-2013)</t>
  </si>
  <si>
    <t>Приварка фланцев к стальным трубопроводам диаметром: 125 мм PN 1,6 МПа с  полимерным покрытием под ПЭ втулку DN125</t>
  </si>
  <si>
    <t>Трубопроводы из полиэтилена ПЭ100, SDR 11(2-ИГЭС-2021-ВК.СО л.22-23)</t>
  </si>
  <si>
    <t>Трубы напорные полиэтиленовые ПЭ100, стандартное размерное отношение SDR11 номинальный наружный диаметр 63 мм, толщина стенки 5,8 мм (труба ПЭ100 DN63Х5,8 SDR11 PN16 техническая)</t>
  </si>
  <si>
    <t>Прайс2 п83</t>
  </si>
  <si>
    <t>Отвод 90° ПЭ100 DN63 SDR 11  PN16  ТУ 22.21.29-042-73011750-2018</t>
  </si>
  <si>
    <t>Прайс2 п84</t>
  </si>
  <si>
    <t>Отвод электросварной СЗН 90° ПЭ100 DN63 SDR 11  PN16  ТУ 22.21.29-042-73011750-2018  Цена:177/1,2/7,13*1,033*1,02 1</t>
  </si>
  <si>
    <t>Трубопровод из полиэтиленовых труб с применением готовых деталей, диаметр труб наружный: 110-140 мм (125мм,140мм)</t>
  </si>
  <si>
    <t>Трубы напорные полиэтиленовые ПЭ100, стандартное размерное отношение SDR11 номинальный наружный диаметр 140 мм, толщина стенки 12,7 мм (труба ПЭ100 DN140Х12,7 SDR11 PN16 техническая в отрезках по 6м)</t>
  </si>
  <si>
    <t>Тройники</t>
  </si>
  <si>
    <t>Тройник полиэтиленовый сварной ПЭ100, к напорным трубам, номинальное давление 1,6 МПа (16 кгс/см2), 3, диаметр 125 мм (тройник электросварной С ЗН ПЭ100 DN125 SDR11 PN16 закрытая спираль)</t>
  </si>
  <si>
    <t>Тройник полиэтиленовый сварной ПЭ100, к напорным трубам, номинальное давление 1,6 МПа (16 кгс/см2), 3, диаметр 140 мм (тройник ПЭ100 DN140 SDR11 PN16 закрытая спираль)</t>
  </si>
  <si>
    <t>Втулки</t>
  </si>
  <si>
    <t>Опоры скользящие и катковые, крепежные детали, хомуты (опора трубопровода Дн63 мм ОТ-1.7-12 МР-1.1-HILTI 6шт, опора трубопровода Дн125мм МР-1.1-HILTI 1шт; опора трубопровода Дн125мм МР-1.1-HILTI 3шт; опора трубопровода Дн125мм ОТ-1.10-17 МР-1.1-HILTI 2шт; опора трубопровода Дн125мм МР-1.1-HILTI 2шт; опора трубопровода Дн125 мм ОК-125 ОСТ 36-17-85 1шт; опора трубопровода Дн140 мм ОК-140 ОСТ36-17-85 1шт)</t>
  </si>
  <si>
    <r>
      <t>0,039252</t>
    </r>
    <r>
      <rPr>
        <i/>
        <sz val="6"/>
        <rFont val="Times New Roman"/>
        <family val="1"/>
        <charset val="204"/>
      </rPr>
      <t xml:space="preserve">
(6*1,478+1*4,142+3*3,302+2*3,9+2*3,928+1*0,33+1*0,35)/1000</t>
    </r>
  </si>
  <si>
    <t>Конструкции металлические ( подвески) - подвес трубопровода Дн63мм Б-1-12 со стандартной шпилькой L=100мм МР-1.1- HILTI 2шт; подвес трубопровода Дн125мм МР-1.1- HILTI 7шт.</t>
  </si>
  <si>
    <r>
      <t>0,004491</t>
    </r>
    <r>
      <rPr>
        <i/>
        <sz val="6"/>
        <rFont val="Times New Roman"/>
        <family val="1"/>
        <charset val="204"/>
      </rPr>
      <t xml:space="preserve">
(2*0,275+7*0,563)/1000</t>
    </r>
  </si>
  <si>
    <t>Болты с гайками и шайбами строительные М16 - болт М16х90, гайка М16, шайба М16</t>
  </si>
  <si>
    <r>
      <t>16,272</t>
    </r>
    <r>
      <rPr>
        <i/>
        <sz val="6"/>
        <rFont val="Times New Roman"/>
        <family val="1"/>
        <charset val="204"/>
      </rPr>
      <t xml:space="preserve">
72*0,177+72*0,038+72*0,011</t>
    </r>
  </si>
  <si>
    <t>Прокладки паронитовые 2,7х5 мм А-50-16 ПОН, А-100-16 ПОН</t>
  </si>
  <si>
    <r>
      <t>0,012</t>
    </r>
    <r>
      <rPr>
        <i/>
        <sz val="6"/>
        <rFont val="Times New Roman"/>
        <family val="1"/>
        <charset val="204"/>
      </rPr>
      <t xml:space="preserve">
(6+6) / 1000</t>
    </r>
  </si>
  <si>
    <t>Антикоррозионное покрытие трубопроводов (2-ИГЭС-2021-ВК.СО л.24)</t>
  </si>
  <si>
    <t>тепловая изоляция (2-ИГЭС-2021-ВК.СО л.24)</t>
  </si>
  <si>
    <r>
      <t>2,68</t>
    </r>
    <r>
      <rPr>
        <i/>
        <sz val="6"/>
        <rFont val="Times New Roman"/>
        <family val="1"/>
        <charset val="204"/>
      </rPr>
      <t xml:space="preserve">
(0,4+6,9+1+14+1,1+3,4) / 10</t>
    </r>
  </si>
  <si>
    <r>
      <t>7,59</t>
    </r>
    <r>
      <rPr>
        <i/>
        <sz val="6"/>
        <rFont val="Times New Roman"/>
        <family val="1"/>
        <charset val="204"/>
      </rPr>
      <t xml:space="preserve">
6,9*1,1</t>
    </r>
  </si>
  <si>
    <r>
      <t>15,4</t>
    </r>
    <r>
      <rPr>
        <i/>
        <sz val="6"/>
        <rFont val="Times New Roman"/>
        <family val="1"/>
        <charset val="204"/>
      </rPr>
      <t xml:space="preserve">
14*1,1</t>
    </r>
  </si>
  <si>
    <r>
      <t>1,21</t>
    </r>
    <r>
      <rPr>
        <i/>
        <sz val="6"/>
        <rFont val="Times New Roman"/>
        <family val="1"/>
        <charset val="204"/>
      </rPr>
      <t xml:space="preserve">
1,1*1,1</t>
    </r>
  </si>
  <si>
    <r>
      <t>3,74</t>
    </r>
    <r>
      <rPr>
        <i/>
        <sz val="6"/>
        <rFont val="Times New Roman"/>
        <family val="1"/>
        <charset val="204"/>
      </rPr>
      <t xml:space="preserve">
3,4*1,1</t>
    </r>
  </si>
  <si>
    <r>
      <t>0,37</t>
    </r>
    <r>
      <rPr>
        <i/>
        <sz val="6"/>
        <rFont val="Times New Roman"/>
        <family val="1"/>
        <charset val="204"/>
      </rPr>
      <t xml:space="preserve">
3,7 / 10</t>
    </r>
  </si>
  <si>
    <r>
      <t>4,07</t>
    </r>
    <r>
      <rPr>
        <i/>
        <sz val="6"/>
        <rFont val="Times New Roman"/>
        <family val="1"/>
        <charset val="204"/>
      </rPr>
      <t xml:space="preserve">
3,7*1,1</t>
    </r>
  </si>
  <si>
    <t>Раздел 2. Визуальный контроль сварных соединений трубопроводов(2-ИГЭС-2021-ВК.СО л.24)</t>
  </si>
  <si>
    <r>
      <t>20</t>
    </r>
    <r>
      <rPr>
        <i/>
        <sz val="6"/>
        <rFont val="Times New Roman"/>
        <family val="1"/>
        <charset val="204"/>
      </rPr>
      <t xml:space="preserve">
14+6</t>
    </r>
  </si>
  <si>
    <r>
      <t>23</t>
    </r>
    <r>
      <rPr>
        <i/>
        <sz val="6"/>
        <rFont val="Times New Roman"/>
        <family val="1"/>
        <charset val="204"/>
      </rPr>
      <t xml:space="preserve">
19+4</t>
    </r>
  </si>
  <si>
    <t>Раздел 3. Контроль сварных швов трубопроводов методом УЗК(2-ИГЭС-2021-ВК.СО л.24)</t>
  </si>
  <si>
    <t>ЛОКАЛЬНАЯ СМЕТА  №10</t>
  </si>
  <si>
    <t>Основание: 2-ИГЭС-2021-ВК.СО лист.25-26, ВОР10</t>
  </si>
  <si>
    <t>_______________________________________________________________________________________________238,076</t>
  </si>
  <si>
    <t>Раздел 1. Отм.431,24 на высоте выше 5 м до 8м</t>
  </si>
  <si>
    <t>Установка блока фильтр-патронов (2-ИГЭС-2021-ВК.СО л.25)</t>
  </si>
  <si>
    <t>ФЕРм06-03-001-28</t>
  </si>
  <si>
    <t>Фильтр-патрон комбинированный с механическим фильтром (вес фильтра 413кг, в т.ч. сорбенты 50 кг)</t>
  </si>
  <si>
    <r>
      <t>2,904</t>
    </r>
    <r>
      <rPr>
        <i/>
        <sz val="6"/>
        <rFont val="Times New Roman"/>
        <family val="1"/>
        <charset val="204"/>
      </rPr>
      <t xml:space="preserve">
8*(413-50)/1000</t>
    </r>
  </si>
  <si>
    <r>
      <t>КСУ И83100240000</t>
    </r>
    <r>
      <rPr>
        <i/>
        <sz val="9"/>
        <rFont val="Times New Roman"/>
        <family val="1"/>
        <charset val="204"/>
      </rPr>
      <t xml:space="preserve">
Оборудование Заказчика</t>
    </r>
  </si>
  <si>
    <t>Фильтр-патрон комбинированный с механическим фильтром и углем и люком обслуживания, серия Экотайм.ФПК, D920 х Н1800, производительность 4 - 8 м3/час, /1,2 - 2,5 л/с, в комплекте с сорбентом 50 кг (Фильтр-патрон комбинированный ФПКЦ 920Х1800, диам. фланца 920мм, диам. корпуса 820мм, высота 1800мм, производительность не менее 1,05л/с в комплекте с сорбентами)</t>
  </si>
  <si>
    <t>ФЕРм37-01-002-04</t>
  </si>
  <si>
    <t>Монтаж сосудов и аппаратов без механизмов в помещении, масса сосудов и аппаратов: 0,5 т (350кг)</t>
  </si>
  <si>
    <r>
      <t>КСУ И80700410000</t>
    </r>
    <r>
      <rPr>
        <i/>
        <sz val="9"/>
        <rFont val="Times New Roman"/>
        <family val="1"/>
        <charset val="204"/>
      </rPr>
      <t xml:space="preserve">
Оборудование Заказчика</t>
    </r>
  </si>
  <si>
    <t>Колодец-гаситель потока ИСП-КГС. _x000D_
Материал корпуса – стеклопластик. _x000D_
Габаритные размеры: D=1000 мм, Н=2000 мм._x000D_
-Входной патрубок DN 125 на уровне 300 мм. _x000D_
-Отводящий патрубок DN 125 на уровне земли._x000D_
-Лестница обслуживания – 1 шт._x000D_
-Крышка колодца DN 600мм – 1 шт(c доставкой)</t>
  </si>
  <si>
    <r>
      <t>5
*</t>
    </r>
    <r>
      <rPr>
        <i/>
        <sz val="9"/>
        <rFont val="Times New Roman"/>
        <family val="1"/>
        <charset val="204"/>
      </rPr>
      <t xml:space="preserve">
О</t>
    </r>
  </si>
  <si>
    <r>
      <t>КСУ В91200140000</t>
    </r>
    <r>
      <rPr>
        <i/>
        <sz val="9"/>
        <rFont val="Times New Roman"/>
        <family val="1"/>
        <charset val="204"/>
      </rPr>
      <t xml:space="preserve">
Оборудование Заказчика</t>
    </r>
  </si>
  <si>
    <t>Опрокидыватель емкостей (передвижной) ОНТМ не требует монтажа</t>
  </si>
  <si>
    <t>Трубопроводы стальные (2-ИГЭС-2021-ВК.СО л.25)</t>
  </si>
  <si>
    <t>ФЕРм12-01-008-11</t>
  </si>
  <si>
    <t>Трубопровод в дизельных, насосно-компрессорных, парокотельных и т.п., монтируемый из труб и готовых деталей, на номинальное давление не более 2,5 МПа, диаметр труб наружный: 133 мм</t>
  </si>
  <si>
    <r>
      <t>0,007</t>
    </r>
    <r>
      <rPr>
        <i/>
        <sz val="6"/>
        <rFont val="Times New Roman"/>
        <family val="1"/>
        <charset val="204"/>
      </rPr>
      <t xml:space="preserve">
(0,2+4*0,12) / 100</t>
    </r>
  </si>
  <si>
    <t>ФССЦ-23.3.03.02-0115</t>
  </si>
  <si>
    <t>Трубы стальные бесшовные горячедеформированные со снятой фаской из стали марок 15, 20, 35, наружный диаметр 133 мм, толщина стенки 6 мм (труба стальная бесшовная горячедеформированная гр.В из стали 20 по ГОСТ 1050-2013 d 133х6)</t>
  </si>
  <si>
    <t>прайс2 п.85</t>
  </si>
  <si>
    <t>Отвод 90-2-133х6 из стали 20 по ГОСТ1050-2013/ГОСТ17375-2001</t>
  </si>
  <si>
    <t>Трубопроводная арматура (2-ИГЭС-2021-ВК.СО л.25)</t>
  </si>
  <si>
    <t>Прайс2 п.86</t>
  </si>
  <si>
    <t>Задвижка клиновая чугунная фланцева DN100 PN16 длинная 4000Е2 Hawle</t>
  </si>
  <si>
    <t>трубопроводы из полиэтилена ПЭ100, SDR 11(2-ИГЭС-2021-ВК.СО л.25)</t>
  </si>
  <si>
    <t>Ø90х8,2 мм</t>
  </si>
  <si>
    <t>ФЕР16-04-002-08</t>
  </si>
  <si>
    <t>Прокладка трубопроводов водоснабжения из напорных полиэтиленовых труб наружным диаметром: 90 мм(св. 5 до 8 м)</t>
  </si>
  <si>
    <r>
      <t>0,032195</t>
    </r>
    <r>
      <rPr>
        <i/>
        <sz val="6"/>
        <rFont val="Times New Roman"/>
        <family val="1"/>
        <charset val="204"/>
      </rPr>
      <t xml:space="preserve">
(3,3/1,025) / 100</t>
    </r>
  </si>
  <si>
    <t>ФССЦ-24.3.03.13-0006</t>
  </si>
  <si>
    <t>Трубы напорные полиэтиленовые ПЭ100, стандартное размерное отношение SDR11 номинальный наружный диаметр 90 мм, толщина стенки 8,2 мм (Труба ПЭ100 DN90х8.2  SDR11 PN16 техническая)</t>
  </si>
  <si>
    <t>прайс2 п.87</t>
  </si>
  <si>
    <t>Отвод 90* ПЭ100 DN90 SDR11 PN16</t>
  </si>
  <si>
    <t>ФССЦ-24.3.05.15-0261</t>
  </si>
  <si>
    <t>Тройник полиэтиленовый сварной ПЭ100, к напорным трубам, номинальное давление 1,6 МПа (16 кгс/см2), 3, диаметр 90 мм - Тройник электросварной С ЗН ПЭ100 DN90 SDR11 PN16 закрытая спираль</t>
  </si>
  <si>
    <t>прайс2 п.88</t>
  </si>
  <si>
    <t>Муфта электросварная СЗН ПЭ100 DN90мм SDR11 закрытая спираль</t>
  </si>
  <si>
    <t>Прокладка трубопроводов водоснабжения из напорных полиэтиленовых труб наружным диаметром: 140 мм(125мм)( св. 5 до 8 м)</t>
  </si>
  <si>
    <r>
      <t>0,122927</t>
    </r>
    <r>
      <rPr>
        <i/>
        <sz val="6"/>
        <rFont val="Times New Roman"/>
        <family val="1"/>
        <charset val="204"/>
      </rPr>
      <t xml:space="preserve">
(12,6/1,025) / 100</t>
    </r>
  </si>
  <si>
    <t>Отвод 90* ПЭ100 DN125 SDR11 PN16, Отвод электросварной С ЗН 90* ПЭ100 DN125 SDR11 PN16 закрытая спираль</t>
  </si>
  <si>
    <t>Тройник полиэтиленовый сварной ПЭ100, к напорным трубам, номинальное давление 1,6 МПа (16 кгс/см2), 3, диаметр 125 мм - тройник электросварной СЗН ПЭ100 DN125 SDR11 PN16 закрытая спираль</t>
  </si>
  <si>
    <t>Прайс2 п90</t>
  </si>
  <si>
    <t>Переход редукционный ПЭ100  125х90 SDR11 PN16  (Ц= 3141/1,2/им*1,0086*1,02)</t>
  </si>
  <si>
    <t>Прокладки А-100-16 ПОН</t>
  </si>
  <si>
    <r>
      <t>0,006</t>
    </r>
    <r>
      <rPr>
        <i/>
        <sz val="6"/>
        <rFont val="Times New Roman"/>
        <family val="1"/>
        <charset val="204"/>
      </rPr>
      <t xml:space="preserve">
6 / 1000</t>
    </r>
  </si>
  <si>
    <t>Крепеж,опоры (2-ИГЭС-2021-ВК.СО л.25,26 п.341-347)</t>
  </si>
  <si>
    <t>Опоры трубопроводов  (Ø113мм,125мм) - опора трубопроводов Дн113 МР-1.1-HILTI</t>
  </si>
  <si>
    <r>
      <t>0,006897</t>
    </r>
    <r>
      <rPr>
        <i/>
        <sz val="6"/>
        <rFont val="Times New Roman"/>
        <family val="1"/>
        <charset val="204"/>
      </rPr>
      <t xml:space="preserve">
(4*0,486+3*0,33+3,963)/1000</t>
    </r>
  </si>
  <si>
    <t>ФЕР09-03-039-01</t>
  </si>
  <si>
    <t>Монтаж опорных конструкций: для крепления арматуры внутри зданий и сооружений массой до 0,1 т Ø125мм - опора для крепления арматуры Дн125мм ОКА-125 ОСТ36-17-85</t>
  </si>
  <si>
    <r>
      <t>0,0078</t>
    </r>
    <r>
      <rPr>
        <i/>
        <sz val="6"/>
        <rFont val="Times New Roman"/>
        <family val="1"/>
        <charset val="204"/>
      </rPr>
      <t xml:space="preserve">
(4*1,95)/1000</t>
    </r>
  </si>
  <si>
    <t>Опоры для крепления арматуры (Ø125мм) Дн125мм ОКА-125 ОСТ36-17-85</t>
  </si>
  <si>
    <t>Болты с гайками и шайбами строительные -болт М16х90, гайка М16, шайба М16</t>
  </si>
  <si>
    <r>
      <t>10,848</t>
    </r>
    <r>
      <rPr>
        <i/>
        <sz val="6"/>
        <rFont val="Times New Roman"/>
        <family val="1"/>
        <charset val="204"/>
      </rPr>
      <t xml:space="preserve">
48*0,177+48*0,038+48*0,011</t>
    </r>
  </si>
  <si>
    <t>Антикоррозионное покрытие трубопроводов (2-ИГЭС-2021-ВК.СО л.26)</t>
  </si>
  <si>
    <r>
      <t>0,204</t>
    </r>
    <r>
      <rPr>
        <i/>
        <sz val="6"/>
        <rFont val="Times New Roman"/>
        <family val="1"/>
        <charset val="204"/>
      </rPr>
      <t xml:space="preserve">
0,6*0,17*2</t>
    </r>
  </si>
  <si>
    <r>
      <t>0,09</t>
    </r>
    <r>
      <rPr>
        <i/>
        <sz val="6"/>
        <rFont val="Times New Roman"/>
        <family val="1"/>
        <charset val="204"/>
      </rPr>
      <t xml:space="preserve">
0,6*0,15</t>
    </r>
  </si>
  <si>
    <t>тепловая изоляция (2-ИГЭС-2021-ВК.СО л.26)</t>
  </si>
  <si>
    <r>
      <t>1,56</t>
    </r>
    <r>
      <rPr>
        <i/>
        <sz val="6"/>
        <rFont val="Times New Roman"/>
        <family val="1"/>
        <charset val="204"/>
      </rPr>
      <t xml:space="preserve">
(11,3+2+2,3) / 10</t>
    </r>
  </si>
  <si>
    <r>
      <t>12,43</t>
    </r>
    <r>
      <rPr>
        <i/>
        <sz val="6"/>
        <rFont val="Times New Roman"/>
        <family val="1"/>
        <charset val="204"/>
      </rPr>
      <t xml:space="preserve">
11,3*1,1</t>
    </r>
  </si>
  <si>
    <t>Прайс2 п91</t>
  </si>
  <si>
    <t>Трубка 13х133-2 Ру-флекс СТ внутренний диам.133мм</t>
  </si>
  <si>
    <r>
      <t>2,53</t>
    </r>
    <r>
      <rPr>
        <i/>
        <sz val="6"/>
        <rFont val="Times New Roman"/>
        <family val="1"/>
        <charset val="204"/>
      </rPr>
      <t xml:space="preserve">
2,3*1,1</t>
    </r>
  </si>
  <si>
    <t>Теплоизоляция фитингов, арматуры, фланцевых соединений, колодца-гасителя потока и металлокаркасов для фильтр-патронов рулонами теплоизоляционными из вспененного каучука толщина 13 мм для стандартного температурного диапазона СТ</t>
  </si>
  <si>
    <r>
      <t>5,98</t>
    </r>
    <r>
      <rPr>
        <i/>
        <sz val="6"/>
        <rFont val="Times New Roman"/>
        <family val="1"/>
        <charset val="204"/>
      </rPr>
      <t xml:space="preserve">
59,8 / 10</t>
    </r>
  </si>
  <si>
    <t>Теплоизоляция из вспененного каучука в рулонах, толщина 13 мм, самоклеящаяся (Тепловая изоляция фитингов, арматуры, фланцевых соединений, колодца-гасителя потока и металлокаркасов для фильтр-патронов рулонами теплоизоляционными из вспененного синтетического каучука Ру-флекс СТ толщ.13мм для стандартного тепмературного диапазона СТ)</t>
  </si>
  <si>
    <r>
      <t>65,78</t>
    </r>
    <r>
      <rPr>
        <i/>
        <sz val="6"/>
        <rFont val="Times New Roman"/>
        <family val="1"/>
        <charset val="204"/>
      </rPr>
      <t xml:space="preserve">
59,8*1,1</t>
    </r>
  </si>
  <si>
    <t>Раздел 2. Визуальный контроль сварных соединений трубопроводов(2-ИГЭС-2021-ВК.СО л.26)</t>
  </si>
  <si>
    <t>Визуальный и измерительный контроль сварных соединений трубопроводов, номинальный диаметр: свыше 50 до 100 DN90</t>
  </si>
  <si>
    <t>Визуальный и измерительный контроль сварных соединений трубопроводов, номинальный диаметр: свыше 100 до 200 DN125</t>
  </si>
  <si>
    <t>Раздел 3. Контроль сварных швов трубопроводов методом УЗК(2-ИГЭС-2021-ВК.СО л.26)</t>
  </si>
  <si>
    <t>ФЕРм39-02-006-10</t>
  </si>
  <si>
    <t>Ультразвуковая дефектоскопия трубопровода одним преобразователем сварных соединений перлитного класса с двух сторон, прозвучивание поперечное, номинальный диаметр трубопровода: свыше 100 до 200, толщина стенки до 8 мм DN125</t>
  </si>
  <si>
    <t>Раздел 4. Вертикальное перемещение</t>
  </si>
  <si>
    <t>ФЕРм40-01-002-02</t>
  </si>
  <si>
    <t>Вертикальное перемещение сверх предусмотренного в ГЭСНм: 1 м, на высоту до 10 м (колодец-гаситель)</t>
  </si>
  <si>
    <t>10 т</t>
  </si>
  <si>
    <r>
      <t>0,035</t>
    </r>
    <r>
      <rPr>
        <i/>
        <sz val="6"/>
        <rFont val="Times New Roman"/>
        <family val="1"/>
        <charset val="204"/>
      </rPr>
      <t xml:space="preserve">
0,35 / 10</t>
    </r>
  </si>
  <si>
    <t>ЛОКАЛЬНАЯ СМЕТА  №11</t>
  </si>
  <si>
    <t>Основание: 2-ИГЭС-2021-АТХ; ВОР № 11.Система электроснабжения и автоматизации</t>
  </si>
  <si>
    <t>___________________________655,797</t>
  </si>
  <si>
    <t>_______________________________________________________________________________________________573,917</t>
  </si>
  <si>
    <t>_______________________________________________________________________________________________73,271</t>
  </si>
  <si>
    <t>Раздел 1. Монтаж оборудования</t>
  </si>
  <si>
    <t>установка сигнализаторов уровня Ризур</t>
  </si>
  <si>
    <t>ФЕРм11-03-001-01</t>
  </si>
  <si>
    <t>Приборы, устанавливаемые на металлоконструкциях, щитах и пультах, масса: до 5 кг (сигнализатор)</t>
  </si>
  <si>
    <r>
      <t>3</t>
    </r>
    <r>
      <rPr>
        <i/>
        <sz val="6"/>
        <rFont val="Times New Roman"/>
        <family val="1"/>
        <charset val="204"/>
      </rPr>
      <t xml:space="preserve">
1+2</t>
    </r>
  </si>
  <si>
    <r>
      <t>2</t>
    </r>
    <r>
      <rPr>
        <i/>
        <sz val="9"/>
        <rFont val="Times New Roman"/>
        <family val="1"/>
        <charset val="204"/>
      </rPr>
      <t xml:space="preserve">
О</t>
    </r>
  </si>
  <si>
    <r>
      <t>Прайс п.3</t>
    </r>
    <r>
      <rPr>
        <i/>
        <sz val="9"/>
        <rFont val="Times New Roman"/>
        <family val="1"/>
        <charset val="204"/>
      </rPr>
      <t xml:space="preserve">
оборудование</t>
    </r>
  </si>
  <si>
    <t>Сигнализатор уровня с тремя электродами L1.1/ L1.2/ L1.3=0,6м_x000D_
РИЗУР 303-РИ-Н-Ф-М20-(С/0.6/0.6/0.6)-230 (303-РИ-Н-C-М20-(С/0.6/0.6/0.6)-230)</t>
  </si>
  <si>
    <r>
      <t>3</t>
    </r>
    <r>
      <rPr>
        <i/>
        <sz val="9"/>
        <rFont val="Times New Roman"/>
        <family val="1"/>
        <charset val="204"/>
      </rPr>
      <t xml:space="preserve">
О</t>
    </r>
  </si>
  <si>
    <t>Сигнализатор уровня  L=0,7м_x000D_
РИЗУР 301-РИ-Н-Ф-М20-(С/0.7)-230 (301-РИ-Н-С-М20-(С/0.7)-230)</t>
  </si>
  <si>
    <t>Раздел 2. Электромонтажные работы</t>
  </si>
  <si>
    <t>Шкаф ШУА оборудование (АЕ компактный распределительный шкаф RAL7035 500х500х210) в составе:</t>
  </si>
  <si>
    <t>ФЕРм08-03-573-04</t>
  </si>
  <si>
    <t>Шкаф (пульт) управления навесной, высота, ширина и глубина: до 600х600х350 мм (Шкаф ШУА)</t>
  </si>
  <si>
    <r>
      <t>5</t>
    </r>
    <r>
      <rPr>
        <i/>
        <sz val="9"/>
        <rFont val="Times New Roman"/>
        <family val="1"/>
        <charset val="204"/>
      </rPr>
      <t xml:space="preserve">
О</t>
    </r>
  </si>
  <si>
    <r>
      <t>Прайс п.4</t>
    </r>
    <r>
      <rPr>
        <i/>
        <sz val="9"/>
        <rFont val="Times New Roman"/>
        <family val="1"/>
        <charset val="204"/>
      </rPr>
      <t xml:space="preserve">
оборудование подрядчика</t>
    </r>
  </si>
  <si>
    <t>Шкаф ШУА в составе:AХ Шкаф RAL7035, с МП, 500x500x210mm, 105000, 1шт+ Пластиковая фланш-панель. 2561200- 1шт +SZ Настенное крепление AX,KX 40мм,2503020 (1 уп-4шт)+ Мини комфортная ручка для AХ, КХ с поворотным замком, 2537100+ SZ Предохранительный вкладыш 3524E, с 2мя ключами 2467000 1шт+AX Шарнир 180, 2449010, (1уп-3шт)-2 шт+АХ Фиксаторы двери для AХ, 2519010 1шт+ DIN-рейка 35х15 для шир/гл 500мм 2318000 -2шт+Выключатель автоматический A9F75102 iC60N 1P 2A D, Schneider Electric 1шт+ Пружинная клемма ST 2,5-QUATTRO, 3031306 50шт+ Концевой стопор CLIPFIX 35, 3022218 3шт+ Концевая крышка D-ST 2,5-QUATTRO, 3030514 2шт+ планка Zack - ZB 5 UNBEDRUCKT, 1050004 2шт+  Лампа AD22DS(LED) матрица d22мм,  бел 230В, BLS10-АDDS-230-K01, IEK 1шт+ Лампа AD22DS(LED) матрица d22мм,  красн. 230В, BLS10-АDDS-230-K04, IEK 3шт</t>
  </si>
  <si>
    <t>Прибор или аппарат- установка автом. выключателей в шкаф ШУА</t>
  </si>
  <si>
    <t>ФЕРм10-04-030-04</t>
  </si>
  <si>
    <t>Дополнительная установка на пультах и панелях: колодки клеммной на 20 клемм в шкаф ШУ</t>
  </si>
  <si>
    <r>
      <t>2,5</t>
    </r>
    <r>
      <rPr>
        <i/>
        <sz val="6"/>
        <rFont val="Times New Roman"/>
        <family val="1"/>
        <charset val="204"/>
      </rPr>
      <t xml:space="preserve">
50/20</t>
    </r>
  </si>
  <si>
    <t>ФЕРм10-06-037-13</t>
  </si>
  <si>
    <t>Крышка декоративная и другие мелкие изделия (без присоединения проводов)</t>
  </si>
  <si>
    <r>
      <t>0,07</t>
    </r>
    <r>
      <rPr>
        <i/>
        <sz val="6"/>
        <rFont val="Times New Roman"/>
        <family val="1"/>
        <charset val="204"/>
      </rPr>
      <t xml:space="preserve">
(3+2+2) / 100</t>
    </r>
  </si>
  <si>
    <t>ФЕРм08-01-081-01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</si>
  <si>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2 (Лампы в шкаф ШУА)</t>
  </si>
  <si>
    <r>
      <t>4</t>
    </r>
    <r>
      <rPr>
        <i/>
        <sz val="6"/>
        <rFont val="Times New Roman"/>
        <family val="1"/>
        <charset val="204"/>
      </rPr>
      <t xml:space="preserve">
3+1</t>
    </r>
  </si>
  <si>
    <t>Шкаф ЩУЭ</t>
  </si>
  <si>
    <t>Шкаф (пульт) управления навесной, высота, ширина и глубина: до 600х600х350 мм -Монтаж шкафа ЩУЭ</t>
  </si>
  <si>
    <r>
      <t>11</t>
    </r>
    <r>
      <rPr>
        <i/>
        <sz val="9"/>
        <rFont val="Times New Roman"/>
        <family val="1"/>
        <charset val="204"/>
      </rPr>
      <t xml:space="preserve">
О</t>
    </r>
  </si>
  <si>
    <r>
      <t>Прайс п5</t>
    </r>
    <r>
      <rPr>
        <i/>
        <sz val="9"/>
        <rFont val="Times New Roman"/>
        <family val="1"/>
        <charset val="204"/>
      </rPr>
      <t xml:space="preserve">
оборудование подрядчика</t>
    </r>
  </si>
  <si>
    <t>Шкаф ЩУЭ в составе: Щит металлический ЩМП-1-0 74 У1 IP65 GARANT, YKM40-01-65, IEK 1шт+ Выключатель автоматический ВА47-29 3Р 50А 4,5кА D IEK, MVA20-3-050-D 1шт + Выключатель автоматический трехполюсный 40А D ВА47-29 4.5кА, MVA20-3-040-D, IEK 1шт+ Выключатель автоматический однополюсный 10А С ВА47-29 4.5кА, MVA20-1-010-С, IEK 3шт+ DIN-рейка (45см) оцинкованная, YDN10-0045, IEK 2шт+ Шина на DIN-рейку в корпусе (кросс-модуль) L+PEN 2х7, 71235 NAVIGATOR GROUP 1шт+ Концевой стопор CLIPFIX 35, 3022218 2шт+ Концевая крышка D-ST 2,5-QUATTRO, 3030514 2шт+ Провод установочный ПВ-3 (ПуГВ) 1,5 белый 1м</t>
  </si>
  <si>
    <t>Прибор или аппарат (автом. выключатели, шина в корпусе "кросс-модуль")</t>
  </si>
  <si>
    <r>
      <t>6</t>
    </r>
    <r>
      <rPr>
        <i/>
        <sz val="6"/>
        <rFont val="Times New Roman"/>
        <family val="1"/>
        <charset val="204"/>
      </rPr>
      <t xml:space="preserve">
1+1+3+1</t>
    </r>
  </si>
  <si>
    <t>Крышка декоративная и другие мелкие изделия (без присоединения проводов) (дин-рейка)</t>
  </si>
  <si>
    <t>Сборка 51 СТ</t>
  </si>
  <si>
    <r>
      <t>15</t>
    </r>
    <r>
      <rPr>
        <i/>
        <sz val="9"/>
        <rFont val="Times New Roman"/>
        <family val="1"/>
        <charset val="204"/>
      </rPr>
      <t xml:space="preserve">
О</t>
    </r>
  </si>
  <si>
    <t>Прайс п.5</t>
  </si>
  <si>
    <t>Выключатель автоматический ВА47-29 3Р 50А 4,5кА D IEK, MVA20-3-050-D 1шт</t>
  </si>
  <si>
    <t>Сборка 52 СТ</t>
  </si>
  <si>
    <r>
      <t>17</t>
    </r>
    <r>
      <rPr>
        <i/>
        <sz val="9"/>
        <rFont val="Times New Roman"/>
        <family val="1"/>
        <charset val="204"/>
      </rPr>
      <t xml:space="preserve">
О</t>
    </r>
  </si>
  <si>
    <t>Прайс п6</t>
  </si>
  <si>
    <t>Выключатель автоматический ВА47-29 3Р 40А 4,5кА D IEK, MVA20-3-040-D</t>
  </si>
  <si>
    <t>Шкаф управления насосами (ШУН) - Устройство плавного пуска насоса SK-712/ss-2-7,5 (18A) комплектная поставка с насосами 2шт учтено в разделе 2-ИГЭС-2021-ВК.СО лист1,  лист6)</t>
  </si>
  <si>
    <t>Раздел 3. Прокладка кабелей</t>
  </si>
  <si>
    <t>прокладка кабеля</t>
  </si>
  <si>
    <t>ФЕРм08-02-412-02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</si>
  <si>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 ( КВВГнг(A)-LS 4х1; ВВГнг(A)-LS 3х1,5в ПНД 25)</t>
  </si>
  <si>
    <r>
      <t>2,58</t>
    </r>
    <r>
      <rPr>
        <i/>
        <sz val="6"/>
        <rFont val="Times New Roman"/>
        <family val="1"/>
        <charset val="204"/>
      </rPr>
      <t xml:space="preserve">
((80+88+90)) / 100</t>
    </r>
  </si>
  <si>
    <t>ФЕРм08-02-412-03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</si>
  <si>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 (КВВГнг(A)-LS 7х1 в ПНД 25)</t>
  </si>
  <si>
    <r>
      <t>1,5</t>
    </r>
    <r>
      <rPr>
        <i/>
        <sz val="6"/>
        <rFont val="Times New Roman"/>
        <family val="1"/>
        <charset val="204"/>
      </rPr>
      <t xml:space="preserve">
150 / 100</t>
    </r>
  </si>
  <si>
    <t>ФЕРм08-02-412-05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</si>
  <si>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70 мм2 (ВВГнг(A)-LS 4х10- в ПНД 25)</t>
  </si>
  <si>
    <r>
      <t>0,15</t>
    </r>
    <r>
      <rPr>
        <i/>
        <sz val="6"/>
        <rFont val="Times New Roman"/>
        <family val="1"/>
        <charset val="204"/>
      </rPr>
      <t xml:space="preserve">
15 / 100</t>
    </r>
  </si>
  <si>
    <t>ФЕРм08-02-412-04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</si>
  <si>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35 мм2 (ВВГнг(A)-LS 5х4- в ПНД 32)</t>
  </si>
  <si>
    <r>
      <t>0,4</t>
    </r>
    <r>
      <rPr>
        <i/>
        <sz val="6"/>
        <rFont val="Times New Roman"/>
        <family val="1"/>
        <charset val="204"/>
      </rPr>
      <t xml:space="preserve">
40 / 100</t>
    </r>
  </si>
  <si>
    <t>ФЕРм08-02-398-01</t>
  </si>
  <si>
    <t>Провод в лотках, сечением: до 6 мм2 ( КВВГнг(A)-LS 4х1;ВВГнг(A)-LS 3х1,5)</t>
  </si>
  <si>
    <r>
      <t>9,5</t>
    </r>
    <r>
      <rPr>
        <i/>
        <sz val="6"/>
        <rFont val="Times New Roman"/>
        <family val="1"/>
        <charset val="204"/>
      </rPr>
      <t xml:space="preserve">
(620+330) / 100</t>
    </r>
  </si>
  <si>
    <t>ФЕРм08-02-398-02</t>
  </si>
  <si>
    <t>Провод в лотках, сечением: до 35 мм2 (КВВГнг(A)-LS 7х1; ВВГнг(A)-LS 5х4)</t>
  </si>
  <si>
    <r>
      <t>7,7</t>
    </r>
    <r>
      <rPr>
        <i/>
        <sz val="6"/>
        <rFont val="Times New Roman"/>
        <family val="1"/>
        <charset val="204"/>
      </rPr>
      <t xml:space="preserve">
(150+620) / 100</t>
    </r>
  </si>
  <si>
    <t>ФЕРм08-02-398-03</t>
  </si>
  <si>
    <t>Провод в лотках, сечением: до 70 мм2 (ВВГнг(A)-LS 4х10)</t>
  </si>
  <si>
    <r>
      <t>0,3</t>
    </r>
    <r>
      <rPr>
        <i/>
        <sz val="6"/>
        <rFont val="Times New Roman"/>
        <family val="1"/>
        <charset val="204"/>
      </rPr>
      <t xml:space="preserve">
30 / 100</t>
    </r>
  </si>
  <si>
    <t>ФССЦ-21.1.06.09-0164</t>
  </si>
  <si>
    <t>Кабель силовой с медными жилами ВВГнг(A)-LS 4х10-660</t>
  </si>
  <si>
    <t>1000 м</t>
  </si>
  <si>
    <r>
      <t>0,0459</t>
    </r>
    <r>
      <rPr>
        <i/>
        <sz val="6"/>
        <rFont val="Times New Roman"/>
        <family val="1"/>
        <charset val="204"/>
      </rPr>
      <t xml:space="preserve">
(45*1,02) / 1000</t>
    </r>
  </si>
  <si>
    <t>ФССЦ-21.1.06.09-0177</t>
  </si>
  <si>
    <t>Кабель силовой с медными жилами ВВГнг(A)-LS 5х4-660</t>
  </si>
  <si>
    <r>
      <t>0,6732</t>
    </r>
    <r>
      <rPr>
        <i/>
        <sz val="6"/>
        <rFont val="Times New Roman"/>
        <family val="1"/>
        <charset val="204"/>
      </rPr>
      <t xml:space="preserve">
(660*1,02) / 1000</t>
    </r>
  </si>
  <si>
    <t>ФССЦ-21.1.06.09-0151</t>
  </si>
  <si>
    <t>Кабель силовой с медными жилами ВВГнг(A)-LS 3х1,5-660</t>
  </si>
  <si>
    <r>
      <t>0,4284</t>
    </r>
    <r>
      <rPr>
        <i/>
        <sz val="6"/>
        <rFont val="Times New Roman"/>
        <family val="1"/>
        <charset val="204"/>
      </rPr>
      <t xml:space="preserve">
(420*1,02) / 1000</t>
    </r>
  </si>
  <si>
    <t>ФССЦ-21.1.08.03-0511</t>
  </si>
  <si>
    <t>Кабель контрольный КВВГнг(A)-LS 4х1</t>
  </si>
  <si>
    <r>
      <t>0,80376</t>
    </r>
    <r>
      <rPr>
        <i/>
        <sz val="6"/>
        <rFont val="Times New Roman"/>
        <family val="1"/>
        <charset val="204"/>
      </rPr>
      <t xml:space="preserve">
(788*1,02) / 1000</t>
    </r>
  </si>
  <si>
    <t>ФССЦ-21.1.08.03-0519</t>
  </si>
  <si>
    <t>Кабель контрольный КВВГнг(A)-LS 7х1</t>
  </si>
  <si>
    <r>
      <t>0,306</t>
    </r>
    <r>
      <rPr>
        <i/>
        <sz val="6"/>
        <rFont val="Times New Roman"/>
        <family val="1"/>
        <charset val="204"/>
      </rPr>
      <t xml:space="preserve">
(300*1,02) / 1000</t>
    </r>
  </si>
  <si>
    <t>кабельные конструкции</t>
  </si>
  <si>
    <t>ФЕРм08-02-409-09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</si>
  <si>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</si>
  <si>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r>
      <t>3,95</t>
    </r>
    <r>
      <rPr>
        <i/>
        <sz val="6"/>
        <rFont val="Times New Roman"/>
        <family val="1"/>
        <charset val="204"/>
      </rPr>
      <t xml:space="preserve">
(325+70) / 100</t>
    </r>
  </si>
  <si>
    <t>ФССЦ-24.3.03.05-0013</t>
  </si>
  <si>
    <t>Трубы полиэтиленовые гибкие гофрированные легкие с протяжкой, номинальный внутренний диаметр 25 мм  DKC (труба гофрированная ПНД 25мм c протяжкой DKC)</t>
  </si>
  <si>
    <t>ФССЦ-24.3.03.05-0014</t>
  </si>
  <si>
    <t>Трубы полиэтиленовые гибкие гофрированные легкие с протяжкой, номинальный внутренний диаметр 32 мм (труба гофрированная ПНД 32мм c протяжкой DKC)</t>
  </si>
  <si>
    <t>ФЕРм08-02-152-06</t>
  </si>
  <si>
    <t>Стойка сборных кабельных конструкций (без полок), масса: до 4 кг</t>
  </si>
  <si>
    <t>ФССЦ-20.2.03.23-0021</t>
  </si>
  <si>
    <t>Стойка кабельная оцинкованная, марка С-1800 (стойка кабельная напольная 1800мм 2мм EKF)</t>
  </si>
  <si>
    <t>Раздел 4. Заземление</t>
  </si>
  <si>
    <t>материалы для заземления шкафов (монтаж учтен в расценках на установку шкафа)</t>
  </si>
  <si>
    <t>ФССЦ-08.3.07.01-0043</t>
  </si>
  <si>
    <t>Сталь полосовая: 40х5 мм, марка Ст3сп (10м. вес м.п=1,57кг)</t>
  </si>
  <si>
    <r>
      <t>0,0157</t>
    </r>
    <r>
      <rPr>
        <i/>
        <sz val="6"/>
        <rFont val="Times New Roman"/>
        <family val="1"/>
        <charset val="204"/>
      </rPr>
      <t xml:space="preserve">
10*1,57/1000</t>
    </r>
  </si>
  <si>
    <t>прайс п. 2</t>
  </si>
  <si>
    <t>Провод ПуГВ 1х6 ж/з</t>
  </si>
  <si>
    <t>ФССЦ-20.2.10.04-0002</t>
  </si>
  <si>
    <t>Наконечники кабельные медные луженные ТМЛ-6 (ТМЛ6-5-4)</t>
  </si>
  <si>
    <t>Заземление насосов:</t>
  </si>
  <si>
    <t>ФЕРм08-02-472-11</t>
  </si>
  <si>
    <t>Перемычка заземляющая тросовая диаметром до 9,2 мм для строительных металлических конструкций - (заземление насосов: стальной полосой оцинк. 5х40мм 4 заземлителя (шт) по 3 м всего 12м; проводом установочным ПуГВ 1х6 желто-зеленым 4шт по 2 м всего 8м)</t>
  </si>
  <si>
    <r>
      <t>0,8</t>
    </r>
    <r>
      <rPr>
        <i/>
        <sz val="6"/>
        <rFont val="Times New Roman"/>
        <family val="1"/>
        <charset val="204"/>
      </rPr>
      <t xml:space="preserve">
((12/3+8/2)) / 10</t>
    </r>
  </si>
  <si>
    <t>Сталь полосовая: 40х5 мм, марка Ст3сп (12м, вес м.п=1,57кг)</t>
  </si>
  <si>
    <r>
      <t>0,01884</t>
    </r>
    <r>
      <rPr>
        <i/>
        <sz val="6"/>
        <rFont val="Times New Roman"/>
        <family val="1"/>
        <charset val="204"/>
      </rPr>
      <t xml:space="preserve">
12*1,57/1000</t>
    </r>
  </si>
  <si>
    <t xml:space="preserve">  Итого Монтажные работы для расчета лимитированных затрат</t>
  </si>
  <si>
    <t xml:space="preserve">  Непредвиденные работы и затраты 1,5% от 573917</t>
  </si>
  <si>
    <t xml:space="preserve">  Итого с оборудованием (73 271)</t>
  </si>
  <si>
    <t>ЛОКАЛЬНАЯ СМЕТА  № 12</t>
  </si>
  <si>
    <t>Основание: 2-ИГЭС-2021-АТХ; ВОР № 12.Система электроснабжения и автоматизации</t>
  </si>
  <si>
    <t>___________________________143,756</t>
  </si>
  <si>
    <t>Раздел 1. Пусконаладочные работы</t>
  </si>
  <si>
    <t>ФЕРп01-03-002-04</t>
  </si>
  <si>
    <t>Выключатель трехполюсный напряжением до 1 кВ с: электромагнитным, тепловым или комбинированным расцепителем, номинальный ток до 50 А (автоматы в шкафах ШУЭ 1шт, ШУА 1шт, ШУН1+ШУН2 6шт, сборка 51СТ 1шт, сборка 52СТ 2шт)</t>
  </si>
  <si>
    <r>
      <t>10</t>
    </r>
    <r>
      <rPr>
        <i/>
        <sz val="6"/>
        <rFont val="Times New Roman"/>
        <family val="1"/>
        <charset val="204"/>
      </rPr>
      <t xml:space="preserve">
1+1+1+1+6</t>
    </r>
  </si>
  <si>
    <t>ФЕРп01-03-001-01</t>
  </si>
  <si>
    <t>Выключатель однополюсный напряжением до 1 кВ: с электромагнитным, тепловым или комбинированным расцепителем</t>
  </si>
  <si>
    <r>
      <t>4</t>
    </r>
    <r>
      <rPr>
        <i/>
        <sz val="6"/>
        <rFont val="Times New Roman"/>
        <family val="1"/>
        <charset val="204"/>
      </rPr>
      <t xml:space="preserve">
1+3</t>
    </r>
  </si>
  <si>
    <t>ФЕРп01-11-024-01</t>
  </si>
  <si>
    <t>Фазировка электрической линии или трансформатора с сетью напряжением: до 1 кВ</t>
  </si>
  <si>
    <t>ФЕРп01-12-027-07</t>
  </si>
  <si>
    <t>Испытание кабеля силового длиной до 500 м напряжением до 1 кВ</t>
  </si>
  <si>
    <t>испытание</t>
  </si>
  <si>
    <t>ФЕРп01-11-028-01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</si>
  <si>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</si>
  <si>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ФЕРп01-11-011-01</t>
  </si>
  <si>
    <t>Проверка наличия цепи между заземлителями и заземленными элементами ШУА, ШУН1, ШУН2, ШУЭ, насосы, баки</t>
  </si>
  <si>
    <t>100 измерений</t>
  </si>
  <si>
    <t>ФЕРп01-07-001-01</t>
  </si>
  <si>
    <t>Электродвигатель асинхронный: с короткозамкнутым ротором, напряжением до 1 кВ</t>
  </si>
  <si>
    <t>ФЕРп01-12-029-01</t>
  </si>
  <si>
    <t>Испытание цепи вторичной коммутации</t>
  </si>
  <si>
    <t>ФЕРп01-11-013-01</t>
  </si>
  <si>
    <t>Замер полного сопротивления цепи "фаза-нуль"</t>
  </si>
  <si>
    <t>ФЕРп01-11-022-01</t>
  </si>
  <si>
    <t>Измерение активного, индуктивного сопротивлений и емкости электрических машин и аппаратов (проверка мультиметром датчиков КИПа цепей вторичной коммутации)</t>
  </si>
  <si>
    <t>измерение</t>
  </si>
  <si>
    <t>ФЕРп01-09-002-04</t>
  </si>
  <si>
    <t>Элемент "усиление-преобразование" с числом "вход-выход": до 5 с числом органов настройки до 3 (Преобразователи "Ризур303", "Ризур301")</t>
  </si>
  <si>
    <t>ФЕРп01-06-021-01</t>
  </si>
  <si>
    <t>Схема разводки трехпроводной системы с количеством панелей (шкафов, ячеек): до 2 (проверка схемы ШУА, ЩУН,ЩУЭ)</t>
  </si>
  <si>
    <t>схема</t>
  </si>
  <si>
    <t>ФЕРп01-06-021-02</t>
  </si>
  <si>
    <t>Схема разводки трехпроводной системы с количеством панелей (шкафов, ячеек): за каждую последующую панель (шкаф, ячейку) свыше 2 (проверка схемы ШУА, ЩУН,ЩУЭ)</t>
  </si>
  <si>
    <t>Скиммер пороговый 
СП-7. В комплекте с поддерживающим поплавком</t>
  </si>
  <si>
    <t xml:space="preserve">Насос WILO-DRAIN SP63 FBS-21-T9,2/2K с электродвигателем 9200Вт, "комплект" 4шт, Устройство плавного пуска насоса SK-712/ss-2-7,5 (18A) -шкаф комплексной поставки ШУН1,2- 2шт, Поплавковый выключатель MS 1 для насоса 8шт </t>
  </si>
  <si>
    <t>Опрокидыватель емкостей (передвижной) ОНТМ не требует монтажа 1шт</t>
  </si>
  <si>
    <t>Колодец-гаситель потока ИСП-КГС. Материал корпуса – стеклопластик. Габаритные размеры: D=1000 мм, Н=2000 мм. Входной патрубок DN 125 на уровне 300 мм. Отводящий патрубок DN 125 на уровне земли. Лестница обслуживания – 1 шт. Крышка колодца DN 600мм – 1 шт(c доставкой), "шт (комплект)" Кол-во: 1</t>
  </si>
  <si>
    <t>Фильтр-патрон комбинированный с механическим фильтром и углем и люком обслуживания, серия Экотайм.ФПК, D920 х Н1800, производительность 4 - 8 м3/час, /1,2 - 2,5 л/с, в комплекте с сорбентом 50 кг (Фильтр-патрон комбинированный ФПКЦ 920Х1800, диам. фланца 920мм, диам. корпуса 820мм, высота 1800мм, производительность не менее 1,05л/с в комплекте с сорбентами), "шт (комплект)" Кол-во: 8</t>
  </si>
  <si>
    <t>Сигнализатор уровня  L=0,7м РИЗУР 301-РИ-Н-Ф-М20-(С/0.7)-230 (301-РИ-Н-С-М20-(С/0.7)-230)</t>
  </si>
  <si>
    <t>Сигнализатор уровня с тремя электродами L1.1/ L1.2/ L1.3=0,6м
РИЗУР 303-РИ-Н-Ф-М20-(С/0.6/0.6/0.6)-230 (303-РИ-Н-C-М20-(С/0.6/0.6/0.6)-230)</t>
  </si>
  <si>
    <t>___________________________2781,998</t>
  </si>
  <si>
    <r>
      <t>ФЕР46-01-008-02</t>
    </r>
    <r>
      <rPr>
        <i/>
        <sz val="9"/>
        <rFont val="Times New Roman"/>
        <family val="1"/>
        <charset val="204"/>
      </rPr>
      <t xml:space="preserve">
прим</t>
    </r>
  </si>
  <si>
    <t xml:space="preserve">  Непредвиденные работы и затраты 1,5% от 2740885</t>
  </si>
  <si>
    <t>___________________________797,948</t>
  </si>
  <si>
    <t>_______________________________________________________________________________________________484,600</t>
  </si>
  <si>
    <t>Шкаф (пульт) управления навесной, высота, ширина и глубина: до 600х600х350 мм -Монтаж шкафа ШУН</t>
  </si>
  <si>
    <t xml:space="preserve">  непредвиденные работы и затраты 1,5% от 545009</t>
  </si>
  <si>
    <t>___________________________796,732</t>
  </si>
  <si>
    <t>_______________________________________________________________________________________________483,370</t>
  </si>
  <si>
    <t xml:space="preserve">  непредвиденные работы и затраты 1,5% от 543811</t>
  </si>
  <si>
    <t>___________________________121,404</t>
  </si>
  <si>
    <t>_______________________________________________________________________________________________90,299</t>
  </si>
  <si>
    <t>_______________________________________________________________________________________________29,311</t>
  </si>
  <si>
    <r>
      <t>0,03</t>
    </r>
    <r>
      <rPr>
        <i/>
        <sz val="6"/>
        <rFont val="Times New Roman"/>
        <family val="1"/>
        <charset val="204"/>
      </rPr>
      <t xml:space="preserve">
 3 / 100</t>
    </r>
  </si>
  <si>
    <r>
      <t>0,054</t>
    </r>
    <r>
      <rPr>
        <i/>
        <sz val="6"/>
        <rFont val="Times New Roman"/>
        <family val="1"/>
        <charset val="204"/>
      </rPr>
      <t xml:space="preserve">
5,4 / 100</t>
    </r>
  </si>
  <si>
    <r>
      <t>10,317</t>
    </r>
    <r>
      <rPr>
        <i/>
        <sz val="6"/>
        <rFont val="Times New Roman"/>
        <family val="1"/>
        <charset val="204"/>
      </rPr>
      <t xml:space="preserve">
2,976+1,984+5,357</t>
    </r>
  </si>
  <si>
    <r>
      <t>0,03</t>
    </r>
    <r>
      <rPr>
        <i/>
        <sz val="6"/>
        <rFont val="Times New Roman"/>
        <family val="1"/>
        <charset val="204"/>
      </rPr>
      <t xml:space="preserve">
3 / 100</t>
    </r>
  </si>
  <si>
    <r>
      <t>0,044</t>
    </r>
    <r>
      <rPr>
        <i/>
        <sz val="6"/>
        <rFont val="Times New Roman"/>
        <family val="1"/>
        <charset val="204"/>
      </rPr>
      <t xml:space="preserve">
4,4 / 100</t>
    </r>
  </si>
  <si>
    <r>
      <t>9,325</t>
    </r>
    <r>
      <rPr>
        <i/>
        <sz val="6"/>
        <rFont val="Times New Roman"/>
        <family val="1"/>
        <charset val="204"/>
      </rPr>
      <t xml:space="preserve">
2,976+1,984+4,365</t>
    </r>
  </si>
  <si>
    <t xml:space="preserve">  непредвиденные работы и затраты 1,5% от 119610</t>
  </si>
  <si>
    <t>___________________________490,712</t>
  </si>
  <si>
    <t>_______________________________________________________________________________________________182,759</t>
  </si>
  <si>
    <r>
      <t>0,568</t>
    </r>
    <r>
      <rPr>
        <i/>
        <sz val="6"/>
        <rFont val="Times New Roman"/>
        <family val="1"/>
        <charset val="204"/>
      </rPr>
      <t xml:space="preserve">
(29,5+27,3)/100</t>
    </r>
  </si>
  <si>
    <t xml:space="preserve">  непредвиденные работы и затраты 1,5% от 483460</t>
  </si>
  <si>
    <t>___________________________235,576</t>
  </si>
  <si>
    <t>_______________________________________________________________________________________________145,278</t>
  </si>
  <si>
    <r>
      <t>68</t>
    </r>
    <r>
      <rPr>
        <i/>
        <sz val="9"/>
        <rFont val="Times New Roman"/>
        <family val="1"/>
        <charset val="204"/>
      </rPr>
      <t xml:space="preserve">
О</t>
    </r>
  </si>
  <si>
    <t xml:space="preserve">  непредвиденные работы и затраты 1,5% от 230913</t>
  </si>
  <si>
    <t>___________________________317,304</t>
  </si>
  <si>
    <t>_______________________________________________________________________________________________131,416</t>
  </si>
  <si>
    <r>
      <t>0,061</t>
    </r>
    <r>
      <rPr>
        <i/>
        <sz val="6"/>
        <rFont val="Times New Roman"/>
        <family val="1"/>
        <charset val="204"/>
      </rPr>
      <t xml:space="preserve">
6,1 / 100</t>
    </r>
  </si>
  <si>
    <r>
      <t>0,149</t>
    </r>
    <r>
      <rPr>
        <i/>
        <sz val="6"/>
        <rFont val="Times New Roman"/>
        <family val="1"/>
        <charset val="204"/>
      </rPr>
      <t xml:space="preserve">
((14,2+0,7)) / 100</t>
    </r>
  </si>
  <si>
    <t xml:space="preserve">  непредвиденные работы и затраты 1,5% от 312615</t>
  </si>
  <si>
    <t>___________________________1226,525</t>
  </si>
  <si>
    <t>_______________________________________________________________________________________________970,323</t>
  </si>
  <si>
    <t xml:space="preserve">  непредвиденные работы и затраты 1,5% от 1208399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</si>
</sst>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р_._-;\-* #,##0.00_р_._-;_-* &quot;-&quot;??_р_._-;_-@_-"/>
    <numFmt numFmtId="165" formatCode="0.0%"/>
    <numFmt numFmtId="166" formatCode="#,##0;[Red]#,##0"/>
  </numFmts>
  <fonts count="4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color indexed="8"/>
      <name val="Arial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4"/>
      <color theme="3" tint="0.59999389629810485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3"/>
      <color theme="3" tint="0.59999389629810485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3" tint="0.59999389629810485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9"/>
      <name val="Times New Roman"/>
      <family val="1"/>
      <charset val="204"/>
    </font>
    <font>
      <i/>
      <sz val="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9">
    <xf numFmtId="0" fontId="0" fillId="0" borderId="0"/>
    <xf numFmtId="0" fontId="2" fillId="0" borderId="0"/>
    <xf numFmtId="0" fontId="5" fillId="0" borderId="0"/>
    <xf numFmtId="0" fontId="6" fillId="2" borderId="0">
      <alignment horizontal="center" vertical="center"/>
    </xf>
    <xf numFmtId="0" fontId="6" fillId="2" borderId="0">
      <alignment horizontal="center" vertical="center"/>
    </xf>
    <xf numFmtId="0" fontId="5" fillId="0" borderId="0"/>
    <xf numFmtId="0" fontId="9" fillId="0" borderId="0"/>
    <xf numFmtId="164" fontId="5" fillId="0" borderId="0" applyFont="0" applyFill="0" applyBorder="0" applyAlignment="0" applyProtection="0"/>
    <xf numFmtId="0" fontId="5" fillId="0" borderId="0"/>
    <xf numFmtId="0" fontId="2" fillId="0" borderId="0"/>
    <xf numFmtId="43" fontId="15" fillId="0" borderId="0" applyFont="0" applyFill="0" applyBorder="0" applyAlignment="0" applyProtection="0"/>
    <xf numFmtId="0" fontId="15" fillId="0" borderId="0"/>
    <xf numFmtId="0" fontId="1" fillId="0" borderId="2">
      <alignment horizontal="center"/>
    </xf>
    <xf numFmtId="0" fontId="5" fillId="0" borderId="0">
      <alignment vertical="top"/>
    </xf>
    <xf numFmtId="0" fontId="1" fillId="0" borderId="2">
      <alignment horizontal="center"/>
    </xf>
    <xf numFmtId="0" fontId="1" fillId="0" borderId="0">
      <alignment vertical="top"/>
    </xf>
    <xf numFmtId="0" fontId="5" fillId="0" borderId="0"/>
    <xf numFmtId="0" fontId="1" fillId="0" borderId="0">
      <alignment horizontal="right" vertical="top" wrapText="1"/>
    </xf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2">
      <alignment horizontal="center" wrapText="1"/>
    </xf>
    <xf numFmtId="0" fontId="5" fillId="0" borderId="0">
      <alignment vertical="top"/>
    </xf>
    <xf numFmtId="0" fontId="5" fillId="0" borderId="0"/>
    <xf numFmtId="0" fontId="5" fillId="0" borderId="0"/>
    <xf numFmtId="0" fontId="1" fillId="0" borderId="0"/>
    <xf numFmtId="0" fontId="1" fillId="0" borderId="2">
      <alignment horizontal="center" wrapText="1"/>
    </xf>
    <xf numFmtId="9" fontId="5" fillId="0" borderId="0" applyFont="0" applyFill="0" applyBorder="0" applyAlignment="0" applyProtection="0"/>
    <xf numFmtId="0" fontId="1" fillId="0" borderId="2">
      <alignment horizontal="center"/>
    </xf>
    <xf numFmtId="0" fontId="1" fillId="0" borderId="2">
      <alignment horizontal="center" wrapText="1"/>
    </xf>
    <xf numFmtId="0" fontId="5" fillId="0" borderId="0"/>
    <xf numFmtId="0" fontId="1" fillId="0" borderId="0">
      <alignment horizontal="center"/>
    </xf>
    <xf numFmtId="0" fontId="1" fillId="0" borderId="0">
      <alignment horizontal="left" vertical="top"/>
    </xf>
    <xf numFmtId="0" fontId="1" fillId="0" borderId="0"/>
    <xf numFmtId="0" fontId="35" fillId="0" borderId="0"/>
    <xf numFmtId="0" fontId="43" fillId="0" borderId="0"/>
  </cellStyleXfs>
  <cellXfs count="531">
    <xf numFmtId="0" fontId="0" fillId="0" borderId="0" xfId="0"/>
    <xf numFmtId="0" fontId="4" fillId="0" borderId="0" xfId="8" applyFont="1" applyAlignment="1">
      <alignment horizontal="left" vertical="top"/>
    </xf>
    <xf numFmtId="0" fontId="1" fillId="0" borderId="0" xfId="1" applyFont="1"/>
    <xf numFmtId="0" fontId="7" fillId="0" borderId="0" xfId="1" applyFont="1" applyBorder="1" applyAlignment="1">
      <alignment horizontal="right" vertical="top"/>
    </xf>
    <xf numFmtId="0" fontId="3" fillId="0" borderId="0" xfId="1" applyFont="1" applyBorder="1" applyAlignment="1">
      <alignment horizontal="right" vertical="top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3" fillId="0" borderId="0" xfId="1" applyFont="1"/>
    <xf numFmtId="0" fontId="4" fillId="0" borderId="0" xfId="1" applyFont="1"/>
    <xf numFmtId="0" fontId="12" fillId="0" borderId="0" xfId="0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/>
    </xf>
    <xf numFmtId="0" fontId="4" fillId="0" borderId="2" xfId="1" applyFont="1" applyBorder="1"/>
    <xf numFmtId="4" fontId="4" fillId="0" borderId="2" xfId="1" applyNumberFormat="1" applyFont="1" applyBorder="1" applyAlignment="1">
      <alignment horizontal="center" vertical="center" wrapText="1"/>
    </xf>
    <xf numFmtId="4" fontId="4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left" vertical="center" wrapText="1"/>
    </xf>
    <xf numFmtId="3" fontId="10" fillId="0" borderId="2" xfId="1" applyNumberFormat="1" applyFont="1" applyBorder="1" applyAlignment="1">
      <alignment horizontal="center" vertical="center" wrapText="1"/>
    </xf>
    <xf numFmtId="0" fontId="14" fillId="0" borderId="0" xfId="0" applyFont="1"/>
    <xf numFmtId="0" fontId="1" fillId="0" borderId="0" xfId="1" applyFont="1" applyAlignment="1">
      <alignment horizontal="left" wrapText="1"/>
    </xf>
    <xf numFmtId="0" fontId="4" fillId="0" borderId="0" xfId="2" applyFont="1" applyAlignment="1">
      <alignment horizontal="left" vertical="top"/>
    </xf>
    <xf numFmtId="0" fontId="12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0" xfId="8" applyFont="1"/>
    <xf numFmtId="0" fontId="4" fillId="0" borderId="0" xfId="0" applyFont="1" applyAlignment="1">
      <alignment horizontal="right"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4" fillId="0" borderId="0" xfId="2" applyNumberFormat="1" applyFont="1" applyAlignment="1">
      <alignment horizontal="left" vertical="top"/>
    </xf>
    <xf numFmtId="0" fontId="8" fillId="0" borderId="0" xfId="11" applyFont="1"/>
    <xf numFmtId="0" fontId="4" fillId="0" borderId="0" xfId="2" applyFont="1" applyAlignment="1">
      <alignment horizontal="right" vertical="top"/>
    </xf>
    <xf numFmtId="0" fontId="18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10" fontId="12" fillId="0" borderId="0" xfId="0" applyNumberFormat="1" applyFont="1" applyAlignment="1">
      <alignment horizontal="right" vertical="center"/>
    </xf>
    <xf numFmtId="165" fontId="12" fillId="0" borderId="0" xfId="0" applyNumberFormat="1" applyFont="1" applyBorder="1" applyAlignment="1">
      <alignment horizontal="center" vertical="center"/>
    </xf>
    <xf numFmtId="9" fontId="12" fillId="3" borderId="0" xfId="0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" fillId="0" borderId="0" xfId="8" applyFont="1"/>
    <xf numFmtId="0" fontId="22" fillId="0" borderId="0" xfId="0" applyFont="1"/>
    <xf numFmtId="49" fontId="29" fillId="0" borderId="8" xfId="8" applyNumberFormat="1" applyFont="1" applyBorder="1" applyAlignment="1">
      <alignment horizontal="left" vertical="top"/>
    </xf>
    <xf numFmtId="0" fontId="7" fillId="0" borderId="8" xfId="8" applyFont="1" applyBorder="1"/>
    <xf numFmtId="0" fontId="10" fillId="0" borderId="8" xfId="8" applyFont="1" applyBorder="1" applyAlignment="1">
      <alignment horizontal="center" vertical="top"/>
    </xf>
    <xf numFmtId="0" fontId="7" fillId="0" borderId="8" xfId="8" applyFont="1" applyBorder="1" applyAlignment="1">
      <alignment horizontal="center" vertical="top"/>
    </xf>
    <xf numFmtId="0" fontId="7" fillId="0" borderId="8" xfId="8" applyFont="1" applyBorder="1" applyAlignment="1">
      <alignment horizontal="right" vertical="top"/>
    </xf>
    <xf numFmtId="0" fontId="7" fillId="0" borderId="0" xfId="8" applyFont="1"/>
    <xf numFmtId="0" fontId="7" fillId="0" borderId="0" xfId="8" applyFont="1" applyAlignment="1">
      <alignment horizontal="right" vertical="top"/>
    </xf>
    <xf numFmtId="0" fontId="13" fillId="0" borderId="0" xfId="8" applyFont="1" applyAlignment="1">
      <alignment horizontal="center" vertical="top"/>
    </xf>
    <xf numFmtId="0" fontId="30" fillId="0" borderId="0" xfId="8" applyFont="1" applyAlignment="1">
      <alignment horizontal="center" vertical="top"/>
    </xf>
    <xf numFmtId="49" fontId="3" fillId="0" borderId="0" xfId="8" applyNumberFormat="1" applyFont="1" applyAlignment="1">
      <alignment horizontal="right"/>
    </xf>
    <xf numFmtId="49" fontId="7" fillId="0" borderId="0" xfId="8" applyNumberFormat="1" applyFont="1"/>
    <xf numFmtId="0" fontId="31" fillId="0" borderId="8" xfId="8" applyFont="1" applyBorder="1" applyAlignment="1">
      <alignment horizontal="center" vertical="top"/>
    </xf>
    <xf numFmtId="0" fontId="32" fillId="0" borderId="0" xfId="8" applyFont="1" applyAlignment="1">
      <alignment horizontal="center" vertical="top"/>
    </xf>
    <xf numFmtId="49" fontId="32" fillId="0" borderId="0" xfId="8" applyNumberFormat="1" applyFont="1" applyAlignment="1">
      <alignment horizontal="left" vertical="top"/>
    </xf>
    <xf numFmtId="0" fontId="12" fillId="0" borderId="0" xfId="0" applyFont="1" applyAlignment="1">
      <alignment horizontal="left" vertical="center" wrapText="1"/>
    </xf>
    <xf numFmtId="0" fontId="12" fillId="3" borderId="0" xfId="0" applyFont="1" applyFill="1" applyBorder="1" applyAlignment="1">
      <alignment horizontal="left" vertical="center" wrapText="1"/>
    </xf>
    <xf numFmtId="0" fontId="28" fillId="3" borderId="2" xfId="0" applyFont="1" applyFill="1" applyBorder="1" applyAlignment="1">
      <alignment horizontal="right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7" fillId="0" borderId="0" xfId="8" applyFont="1" applyBorder="1" applyAlignment="1">
      <alignment horizontal="right" vertical="top"/>
    </xf>
    <xf numFmtId="0" fontId="10" fillId="0" borderId="0" xfId="8" applyFont="1" applyBorder="1" applyAlignment="1">
      <alignment horizontal="center" vertical="top"/>
    </xf>
    <xf numFmtId="0" fontId="7" fillId="0" borderId="0" xfId="8" applyFont="1" applyBorder="1" applyAlignment="1">
      <alignment horizontal="center" vertical="top"/>
    </xf>
    <xf numFmtId="0" fontId="31" fillId="0" borderId="0" xfId="8" applyFont="1" applyBorder="1" applyAlignment="1">
      <alignment horizontal="center" vertical="top"/>
    </xf>
    <xf numFmtId="0" fontId="1" fillId="0" borderId="0" xfId="8" applyFont="1" applyBorder="1" applyAlignment="1">
      <alignment vertical="top" wrapText="1"/>
    </xf>
    <xf numFmtId="0" fontId="3" fillId="0" borderId="0" xfId="2" applyFont="1" applyAlignment="1">
      <alignment horizontal="center" vertical="top"/>
    </xf>
    <xf numFmtId="0" fontId="3" fillId="0" borderId="0" xfId="2" applyFont="1" applyAlignment="1"/>
    <xf numFmtId="0" fontId="0" fillId="0" borderId="0" xfId="0"/>
    <xf numFmtId="0" fontId="22" fillId="3" borderId="25" xfId="0" applyFont="1" applyFill="1" applyBorder="1" applyAlignment="1">
      <alignment horizontal="center" vertical="center" wrapText="1"/>
    </xf>
    <xf numFmtId="0" fontId="22" fillId="3" borderId="26" xfId="0" applyFont="1" applyFill="1" applyBorder="1" applyAlignment="1">
      <alignment horizontal="center" vertical="center" wrapText="1"/>
    </xf>
    <xf numFmtId="0" fontId="22" fillId="3" borderId="27" xfId="0" applyFont="1" applyFill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left" vertical="center" wrapText="1"/>
    </xf>
    <xf numFmtId="3" fontId="22" fillId="3" borderId="2" xfId="0" applyNumberFormat="1" applyFont="1" applyFill="1" applyBorder="1" applyAlignment="1">
      <alignment horizontal="center" vertical="center" wrapText="1"/>
    </xf>
    <xf numFmtId="3" fontId="3" fillId="3" borderId="2" xfId="0" applyNumberFormat="1" applyFont="1" applyFill="1" applyBorder="1" applyAlignment="1">
      <alignment horizontal="center" vertical="center" wrapText="1"/>
    </xf>
    <xf numFmtId="3" fontId="27" fillId="3" borderId="2" xfId="10" applyNumberFormat="1" applyFont="1" applyFill="1" applyBorder="1" applyAlignment="1">
      <alignment horizontal="center" vertical="center"/>
    </xf>
    <xf numFmtId="3" fontId="22" fillId="3" borderId="2" xfId="10" applyNumberFormat="1" applyFont="1" applyFill="1" applyBorder="1" applyAlignment="1">
      <alignment horizontal="center" vertical="center" wrapText="1"/>
    </xf>
    <xf numFmtId="3" fontId="23" fillId="3" borderId="2" xfId="10" applyNumberFormat="1" applyFont="1" applyFill="1" applyBorder="1" applyAlignment="1">
      <alignment horizontal="center" vertical="center" wrapText="1"/>
    </xf>
    <xf numFmtId="3" fontId="26" fillId="3" borderId="2" xfId="10" applyNumberFormat="1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/>
    </xf>
    <xf numFmtId="4" fontId="22" fillId="3" borderId="2" xfId="10" applyNumberFormat="1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center" vertical="center"/>
    </xf>
    <xf numFmtId="43" fontId="28" fillId="3" borderId="2" xfId="10" applyFont="1" applyFill="1" applyBorder="1" applyAlignment="1">
      <alignment horizontal="center" vertical="center" wrapText="1"/>
    </xf>
    <xf numFmtId="43" fontId="23" fillId="3" borderId="2" xfId="10" applyFont="1" applyFill="1" applyBorder="1" applyAlignment="1">
      <alignment horizontal="center" vertical="center" wrapText="1"/>
    </xf>
    <xf numFmtId="166" fontId="28" fillId="3" borderId="2" xfId="10" applyNumberFormat="1" applyFont="1" applyFill="1" applyBorder="1" applyAlignment="1">
      <alignment horizontal="center" vertical="center" wrapText="1"/>
    </xf>
    <xf numFmtId="3" fontId="28" fillId="3" borderId="2" xfId="0" applyNumberFormat="1" applyFont="1" applyFill="1" applyBorder="1" applyAlignment="1">
      <alignment horizontal="center" vertical="center" wrapText="1"/>
    </xf>
    <xf numFmtId="3" fontId="23" fillId="3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26" fillId="0" borderId="0" xfId="0" applyFont="1" applyAlignment="1">
      <alignment vertical="center" wrapText="1"/>
    </xf>
    <xf numFmtId="0" fontId="26" fillId="0" borderId="0" xfId="0" applyFont="1" applyBorder="1" applyAlignment="1">
      <alignment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26" fillId="0" borderId="0" xfId="0" applyNumberFormat="1" applyFont="1" applyBorder="1" applyAlignment="1">
      <alignment horizontal="center" vertical="center" wrapText="1"/>
    </xf>
    <xf numFmtId="0" fontId="22" fillId="0" borderId="22" xfId="0" applyFont="1" applyFill="1" applyBorder="1" applyAlignment="1">
      <alignment horizontal="center" vertical="center" wrapText="1"/>
    </xf>
    <xf numFmtId="0" fontId="22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3" fontId="28" fillId="3" borderId="2" xfId="0" applyNumberFormat="1" applyFont="1" applyFill="1" applyBorder="1" applyAlignment="1">
      <alignment horizontal="center" vertical="center"/>
    </xf>
    <xf numFmtId="0" fontId="0" fillId="0" borderId="0" xfId="0"/>
    <xf numFmtId="0" fontId="28" fillId="3" borderId="2" xfId="0" applyFont="1" applyFill="1" applyBorder="1" applyAlignment="1">
      <alignment vertical="center" wrapText="1"/>
    </xf>
    <xf numFmtId="3" fontId="28" fillId="3" borderId="2" xfId="0" applyNumberFormat="1" applyFont="1" applyFill="1" applyBorder="1" applyAlignment="1">
      <alignment vertical="center" wrapText="1"/>
    </xf>
    <xf numFmtId="0" fontId="0" fillId="0" borderId="2" xfId="0" applyBorder="1"/>
    <xf numFmtId="3" fontId="8" fillId="0" borderId="2" xfId="0" applyNumberFormat="1" applyFont="1" applyBorder="1"/>
    <xf numFmtId="3" fontId="34" fillId="0" borderId="2" xfId="2" applyNumberFormat="1" applyFont="1" applyBorder="1" applyAlignment="1">
      <alignment horizontal="right" wrapText="1"/>
    </xf>
    <xf numFmtId="3" fontId="34" fillId="0" borderId="2" xfId="2" applyNumberFormat="1" applyFont="1" applyBorder="1" applyAlignment="1">
      <alignment horizontal="right"/>
    </xf>
    <xf numFmtId="3" fontId="41" fillId="0" borderId="2" xfId="2" applyNumberFormat="1" applyFont="1" applyBorder="1" applyAlignment="1">
      <alignment horizontal="right" wrapText="1"/>
    </xf>
    <xf numFmtId="3" fontId="33" fillId="0" borderId="2" xfId="0" applyNumberFormat="1" applyFont="1" applyBorder="1"/>
    <xf numFmtId="0" fontId="0" fillId="0" borderId="2" xfId="0" applyBorder="1" applyAlignment="1">
      <alignment horizontal="center"/>
    </xf>
    <xf numFmtId="0" fontId="9" fillId="0" borderId="4" xfId="8" applyFont="1" applyBorder="1" applyAlignment="1">
      <alignment horizontal="center" vertical="center" wrapText="1"/>
    </xf>
    <xf numFmtId="0" fontId="9" fillId="0" borderId="2" xfId="8" applyFont="1" applyBorder="1" applyAlignment="1">
      <alignment horizontal="center" vertical="center"/>
    </xf>
    <xf numFmtId="0" fontId="9" fillId="0" borderId="4" xfId="8" applyFont="1" applyBorder="1" applyAlignment="1">
      <alignment horizontal="center" vertical="center"/>
    </xf>
    <xf numFmtId="0" fontId="9" fillId="0" borderId="6" xfId="8" applyFont="1" applyBorder="1" applyAlignment="1">
      <alignment horizontal="center" vertical="center"/>
    </xf>
    <xf numFmtId="49" fontId="9" fillId="0" borderId="6" xfId="8" applyNumberFormat="1" applyFont="1" applyBorder="1" applyAlignment="1">
      <alignment horizontal="center" vertical="center"/>
    </xf>
    <xf numFmtId="0" fontId="9" fillId="0" borderId="2" xfId="8" applyFont="1" applyBorder="1" applyAlignment="1">
      <alignment horizontal="center" vertical="top" wrapText="1"/>
    </xf>
    <xf numFmtId="49" fontId="9" fillId="0" borderId="2" xfId="8" applyNumberFormat="1" applyFont="1" applyBorder="1" applyAlignment="1">
      <alignment horizontal="left" vertical="top" wrapText="1"/>
    </xf>
    <xf numFmtId="0" fontId="9" fillId="0" borderId="2" xfId="8" applyFont="1" applyBorder="1" applyAlignment="1">
      <alignment horizontal="left" vertical="top" wrapText="1"/>
    </xf>
    <xf numFmtId="0" fontId="9" fillId="0" borderId="2" xfId="8" applyFont="1" applyBorder="1" applyAlignment="1">
      <alignment horizontal="right" vertical="top" wrapText="1"/>
    </xf>
    <xf numFmtId="3" fontId="9" fillId="0" borderId="2" xfId="8" applyNumberFormat="1" applyFont="1" applyBorder="1" applyAlignment="1">
      <alignment horizontal="right" vertical="top"/>
    </xf>
    <xf numFmtId="3" fontId="42" fillId="0" borderId="2" xfId="8" applyNumberFormat="1" applyFont="1" applyBorder="1" applyAlignment="1">
      <alignment horizontal="right" vertical="top"/>
    </xf>
    <xf numFmtId="3" fontId="22" fillId="0" borderId="0" xfId="0" applyNumberFormat="1" applyFont="1" applyBorder="1" applyAlignment="1">
      <alignment horizontal="left" vertical="center" wrapText="1"/>
    </xf>
    <xf numFmtId="3" fontId="40" fillId="0" borderId="0" xfId="0" applyNumberFormat="1" applyFont="1" applyAlignment="1">
      <alignment horizontal="left" vertical="center" wrapText="1"/>
    </xf>
    <xf numFmtId="0" fontId="29" fillId="0" borderId="0" xfId="2" applyFont="1" applyAlignment="1">
      <alignment horizontal="center" vertical="top"/>
    </xf>
    <xf numFmtId="49" fontId="29" fillId="0" borderId="0" xfId="2" applyNumberFormat="1" applyFont="1" applyAlignment="1">
      <alignment horizontal="left" vertical="top"/>
    </xf>
    <xf numFmtId="0" fontId="7" fillId="0" borderId="0" xfId="2" applyFont="1" applyAlignment="1">
      <alignment horizontal="center" vertical="top"/>
    </xf>
    <xf numFmtId="0" fontId="7" fillId="0" borderId="0" xfId="2" applyFont="1" applyAlignment="1">
      <alignment horizontal="right" vertical="top"/>
    </xf>
    <xf numFmtId="3" fontId="10" fillId="3" borderId="2" xfId="0" applyNumberFormat="1" applyFont="1" applyFill="1" applyBorder="1" applyAlignment="1">
      <alignment horizontal="center" vertical="center" wrapText="1"/>
    </xf>
    <xf numFmtId="0" fontId="0" fillId="0" borderId="0" xfId="0"/>
    <xf numFmtId="3" fontId="22" fillId="0" borderId="0" xfId="0" applyNumberFormat="1" applyFont="1" applyBorder="1" applyAlignment="1">
      <alignment horizontal="left" vertical="center" wrapText="1"/>
    </xf>
    <xf numFmtId="3" fontId="40" fillId="0" borderId="0" xfId="0" applyNumberFormat="1" applyFont="1" applyAlignment="1">
      <alignment horizontal="left" vertical="center" wrapText="1"/>
    </xf>
    <xf numFmtId="0" fontId="3" fillId="0" borderId="0" xfId="2" applyFont="1" applyAlignment="1">
      <alignment horizontal="right"/>
    </xf>
    <xf numFmtId="0" fontId="3" fillId="0" borderId="2" xfId="2" applyFont="1" applyBorder="1" applyAlignment="1">
      <alignment horizontal="left" vertical="top" wrapText="1"/>
    </xf>
    <xf numFmtId="0" fontId="3" fillId="0" borderId="0" xfId="8" applyFont="1" applyAlignment="1">
      <alignment horizontal="left" vertical="top"/>
    </xf>
    <xf numFmtId="0" fontId="7" fillId="0" borderId="0" xfId="8" applyFont="1" applyAlignment="1">
      <alignment horizontal="center" vertical="top"/>
    </xf>
    <xf numFmtId="0" fontId="7" fillId="0" borderId="0" xfId="8" applyFont="1" applyAlignment="1">
      <alignment horizontal="right" vertical="top"/>
    </xf>
    <xf numFmtId="0" fontId="1" fillId="0" borderId="0" xfId="8" applyFont="1"/>
    <xf numFmtId="49" fontId="29" fillId="0" borderId="8" xfId="8" applyNumberFormat="1" applyFont="1" applyBorder="1" applyAlignment="1">
      <alignment horizontal="left" vertical="top"/>
    </xf>
    <xf numFmtId="0" fontId="7" fillId="0" borderId="8" xfId="8" applyFont="1" applyBorder="1"/>
    <xf numFmtId="0" fontId="10" fillId="0" borderId="8" xfId="8" applyFont="1" applyBorder="1" applyAlignment="1">
      <alignment horizontal="center" vertical="top"/>
    </xf>
    <xf numFmtId="0" fontId="7" fillId="0" borderId="8" xfId="8" applyFont="1" applyBorder="1" applyAlignment="1">
      <alignment horizontal="center" vertical="top"/>
    </xf>
    <xf numFmtId="0" fontId="7" fillId="0" borderId="8" xfId="8" applyFont="1" applyBorder="1" applyAlignment="1">
      <alignment horizontal="right" vertical="top"/>
    </xf>
    <xf numFmtId="0" fontId="7" fillId="0" borderId="0" xfId="8" applyFont="1"/>
    <xf numFmtId="49" fontId="3" fillId="0" borderId="0" xfId="8" applyNumberFormat="1" applyFont="1" applyAlignment="1">
      <alignment horizontal="right"/>
    </xf>
    <xf numFmtId="49" fontId="7" fillId="0" borderId="0" xfId="8" applyNumberFormat="1" applyFont="1"/>
    <xf numFmtId="0" fontId="31" fillId="0" borderId="8" xfId="8" applyFont="1" applyBorder="1" applyAlignment="1">
      <alignment horizontal="center" vertical="top"/>
    </xf>
    <xf numFmtId="0" fontId="32" fillId="0" borderId="0" xfId="8" applyFont="1" applyAlignment="1">
      <alignment horizontal="center" vertical="top"/>
    </xf>
    <xf numFmtId="49" fontId="32" fillId="0" borderId="0" xfId="8" applyNumberFormat="1" applyFont="1" applyAlignment="1">
      <alignment horizontal="left" vertical="top"/>
    </xf>
    <xf numFmtId="0" fontId="3" fillId="0" borderId="0" xfId="8" applyFont="1" applyAlignment="1">
      <alignment horizontal="left" indent="8"/>
    </xf>
    <xf numFmtId="0" fontId="3" fillId="0" borderId="0" xfId="8" applyFont="1" applyAlignment="1">
      <alignment horizontal="right"/>
    </xf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/>
    </xf>
    <xf numFmtId="0" fontId="1" fillId="0" borderId="2" xfId="8" applyFont="1" applyBorder="1" applyAlignment="1">
      <alignment horizontal="center" vertical="center" wrapText="1"/>
    </xf>
    <xf numFmtId="0" fontId="1" fillId="0" borderId="2" xfId="8" applyFont="1" applyBorder="1"/>
    <xf numFmtId="0" fontId="1" fillId="0" borderId="6" xfId="8" applyFont="1" applyBorder="1" applyAlignment="1">
      <alignment horizontal="center" vertical="center"/>
    </xf>
    <xf numFmtId="49" fontId="1" fillId="0" borderId="6" xfId="8" applyNumberFormat="1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top"/>
    </xf>
    <xf numFmtId="0" fontId="1" fillId="0" borderId="6" xfId="8" applyFont="1" applyBorder="1" applyAlignment="1">
      <alignment horizontal="center"/>
    </xf>
    <xf numFmtId="0" fontId="29" fillId="0" borderId="2" xfId="8" quotePrefix="1" applyFont="1" applyBorder="1" applyAlignment="1">
      <alignment horizontal="center" vertical="top"/>
    </xf>
    <xf numFmtId="0" fontId="29" fillId="0" borderId="2" xfId="8" applyFont="1" applyBorder="1" applyAlignment="1">
      <alignment horizontal="left" vertical="top" wrapText="1"/>
    </xf>
    <xf numFmtId="0" fontId="29" fillId="0" borderId="2" xfId="8" applyFont="1" applyBorder="1" applyAlignment="1">
      <alignment horizontal="center" vertical="top" wrapText="1"/>
    </xf>
    <xf numFmtId="0" fontId="7" fillId="0" borderId="2" xfId="8" applyFont="1" applyBorder="1" applyAlignment="1">
      <alignment horizontal="center" vertical="top"/>
    </xf>
    <xf numFmtId="0" fontId="7" fillId="0" borderId="2" xfId="8" quotePrefix="1" applyFont="1" applyBorder="1" applyAlignment="1">
      <alignment horizontal="right" vertical="top" wrapText="1"/>
    </xf>
    <xf numFmtId="0" fontId="7" fillId="0" borderId="2" xfId="8" applyFont="1" applyBorder="1" applyAlignment="1">
      <alignment horizontal="right" vertical="top"/>
    </xf>
    <xf numFmtId="0" fontId="7" fillId="0" borderId="2" xfId="8" applyFont="1" applyBorder="1" applyAlignment="1">
      <alignment horizontal="right" vertical="top" wrapText="1"/>
    </xf>
    <xf numFmtId="0" fontId="4" fillId="0" borderId="0" xfId="8" applyFont="1" applyAlignment="1">
      <alignment horizontal="center" vertical="top"/>
    </xf>
    <xf numFmtId="0" fontId="5" fillId="0" borderId="0" xfId="8" applyFont="1"/>
    <xf numFmtId="49" fontId="29" fillId="0" borderId="2" xfId="8" applyNumberFormat="1" applyFont="1" applyBorder="1" applyAlignment="1">
      <alignment horizontal="left" vertical="top" wrapText="1"/>
    </xf>
    <xf numFmtId="0" fontId="22" fillId="0" borderId="0" xfId="0" applyFont="1" applyAlignment="1">
      <alignment vertical="center" wrapText="1"/>
    </xf>
    <xf numFmtId="0" fontId="22" fillId="0" borderId="0" xfId="0" applyFont="1" applyBorder="1" applyAlignment="1">
      <alignment vertical="center" wrapText="1"/>
    </xf>
    <xf numFmtId="3" fontId="22" fillId="0" borderId="0" xfId="0" applyNumberFormat="1" applyFont="1" applyBorder="1" applyAlignment="1">
      <alignment horizontal="center" vertical="center" wrapText="1"/>
    </xf>
    <xf numFmtId="0" fontId="7" fillId="0" borderId="0" xfId="8" applyFont="1" applyAlignment="1">
      <alignment horizontal="right" vertical="top"/>
    </xf>
    <xf numFmtId="0" fontId="3" fillId="0" borderId="0" xfId="8" applyFont="1" applyAlignment="1">
      <alignment horizontal="left" indent="8"/>
    </xf>
    <xf numFmtId="0" fontId="3" fillId="0" borderId="0" xfId="8" applyFont="1" applyAlignment="1">
      <alignment horizontal="right"/>
    </xf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/>
    </xf>
    <xf numFmtId="0" fontId="7" fillId="0" borderId="0" xfId="8" applyFont="1" applyAlignment="1">
      <alignment horizontal="right" vertical="top"/>
    </xf>
    <xf numFmtId="0" fontId="3" fillId="0" borderId="0" xfId="8" applyFont="1" applyAlignment="1">
      <alignment horizontal="left" indent="8"/>
    </xf>
    <xf numFmtId="0" fontId="3" fillId="0" borderId="0" xfId="8" applyFont="1" applyAlignment="1">
      <alignment horizontal="right"/>
    </xf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/>
    </xf>
    <xf numFmtId="0" fontId="30" fillId="0" borderId="0" xfId="8" applyFont="1" applyAlignment="1">
      <alignment horizontal="center" vertical="top"/>
    </xf>
    <xf numFmtId="0" fontId="7" fillId="0" borderId="0" xfId="8" applyFont="1" applyAlignment="1">
      <alignment horizontal="right" vertical="top"/>
    </xf>
    <xf numFmtId="0" fontId="3" fillId="0" borderId="0" xfId="8" applyFont="1" applyAlignment="1">
      <alignment horizontal="left" indent="8"/>
    </xf>
    <xf numFmtId="0" fontId="3" fillId="0" borderId="0" xfId="8" applyFont="1" applyAlignment="1">
      <alignment horizontal="right"/>
    </xf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/>
    </xf>
    <xf numFmtId="0" fontId="7" fillId="0" borderId="0" xfId="8" applyFont="1" applyAlignment="1">
      <alignment horizontal="right" vertical="top"/>
    </xf>
    <xf numFmtId="0" fontId="1" fillId="0" borderId="0" xfId="8" applyFont="1"/>
    <xf numFmtId="49" fontId="29" fillId="0" borderId="8" xfId="8" applyNumberFormat="1" applyFont="1" applyBorder="1" applyAlignment="1">
      <alignment horizontal="left" vertical="top"/>
    </xf>
    <xf numFmtId="0" fontId="7" fillId="0" borderId="8" xfId="8" applyFont="1" applyBorder="1"/>
    <xf numFmtId="0" fontId="10" fillId="0" borderId="8" xfId="8" applyFont="1" applyBorder="1" applyAlignment="1">
      <alignment horizontal="center" vertical="top"/>
    </xf>
    <xf numFmtId="0" fontId="7" fillId="0" borderId="8" xfId="8" applyFont="1" applyBorder="1" applyAlignment="1">
      <alignment horizontal="center" vertical="top"/>
    </xf>
    <xf numFmtId="0" fontId="7" fillId="0" borderId="8" xfId="8" applyFont="1" applyBorder="1" applyAlignment="1">
      <alignment horizontal="right" vertical="top"/>
    </xf>
    <xf numFmtId="0" fontId="7" fillId="0" borderId="0" xfId="8" applyFont="1"/>
    <xf numFmtId="49" fontId="3" fillId="0" borderId="0" xfId="8" applyNumberFormat="1" applyFont="1" applyAlignment="1">
      <alignment horizontal="right"/>
    </xf>
    <xf numFmtId="49" fontId="7" fillId="0" borderId="0" xfId="8" applyNumberFormat="1" applyFont="1"/>
    <xf numFmtId="0" fontId="31" fillId="0" borderId="8" xfId="8" applyFont="1" applyBorder="1" applyAlignment="1">
      <alignment horizontal="center" vertical="top"/>
    </xf>
    <xf numFmtId="0" fontId="1" fillId="0" borderId="2" xfId="8" applyFont="1" applyBorder="1" applyAlignment="1">
      <alignment horizontal="center" vertical="center" wrapText="1"/>
    </xf>
    <xf numFmtId="0" fontId="1" fillId="0" borderId="2" xfId="8" applyFont="1" applyBorder="1"/>
    <xf numFmtId="0" fontId="1" fillId="0" borderId="6" xfId="8" applyFont="1" applyBorder="1" applyAlignment="1">
      <alignment horizontal="center" vertical="center"/>
    </xf>
    <xf numFmtId="49" fontId="1" fillId="0" borderId="6" xfId="8" applyNumberFormat="1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top"/>
    </xf>
    <xf numFmtId="0" fontId="1" fillId="0" borderId="6" xfId="8" applyFont="1" applyBorder="1" applyAlignment="1">
      <alignment horizontal="center"/>
    </xf>
    <xf numFmtId="0" fontId="29" fillId="0" borderId="2" xfId="8" applyFont="1" applyBorder="1" applyAlignment="1">
      <alignment horizontal="left" vertical="top" wrapText="1"/>
    </xf>
    <xf numFmtId="0" fontId="29" fillId="0" borderId="2" xfId="8" quotePrefix="1" applyFont="1" applyBorder="1" applyAlignment="1">
      <alignment horizontal="center" vertical="top"/>
    </xf>
    <xf numFmtId="0" fontId="29" fillId="0" borderId="2" xfId="8" applyFont="1" applyBorder="1" applyAlignment="1">
      <alignment horizontal="center" vertical="top" wrapText="1"/>
    </xf>
    <xf numFmtId="0" fontId="7" fillId="0" borderId="2" xfId="8" applyFont="1" applyBorder="1" applyAlignment="1">
      <alignment horizontal="center" vertical="top"/>
    </xf>
    <xf numFmtId="0" fontId="7" fillId="0" borderId="2" xfId="8" applyFont="1" applyBorder="1" applyAlignment="1">
      <alignment horizontal="right" vertical="top"/>
    </xf>
    <xf numFmtId="0" fontId="7" fillId="0" borderId="2" xfId="8" quotePrefix="1" applyFont="1" applyBorder="1" applyAlignment="1">
      <alignment horizontal="right" vertical="top" wrapText="1"/>
    </xf>
    <xf numFmtId="0" fontId="7" fillId="0" borderId="2" xfId="8" applyFont="1" applyBorder="1" applyAlignment="1">
      <alignment horizontal="right" vertical="top" wrapText="1"/>
    </xf>
    <xf numFmtId="0" fontId="4" fillId="0" borderId="0" xfId="8" applyFont="1" applyAlignment="1">
      <alignment horizontal="center" vertical="top"/>
    </xf>
    <xf numFmtId="49" fontId="29" fillId="0" borderId="2" xfId="8" applyNumberFormat="1" applyFont="1" applyBorder="1" applyAlignment="1">
      <alignment horizontal="left" vertical="top" wrapText="1"/>
    </xf>
    <xf numFmtId="0" fontId="7" fillId="0" borderId="0" xfId="8" applyFont="1" applyAlignment="1">
      <alignment horizontal="right" vertical="top"/>
    </xf>
    <xf numFmtId="0" fontId="3" fillId="0" borderId="0" xfId="8" applyFont="1" applyAlignment="1">
      <alignment horizontal="left" indent="8"/>
    </xf>
    <xf numFmtId="0" fontId="3" fillId="0" borderId="0" xfId="8" applyFont="1" applyAlignment="1">
      <alignment horizontal="right"/>
    </xf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/>
    </xf>
    <xf numFmtId="0" fontId="7" fillId="0" borderId="0" xfId="8" applyFont="1" applyAlignment="1">
      <alignment horizontal="right" vertical="top"/>
    </xf>
    <xf numFmtId="0" fontId="1" fillId="0" borderId="0" xfId="8" applyFont="1"/>
    <xf numFmtId="49" fontId="29" fillId="0" borderId="8" xfId="8" applyNumberFormat="1" applyFont="1" applyBorder="1" applyAlignment="1">
      <alignment horizontal="left" vertical="top"/>
    </xf>
    <xf numFmtId="0" fontId="7" fillId="0" borderId="8" xfId="8" applyFont="1" applyBorder="1"/>
    <xf numFmtId="0" fontId="10" fillId="0" borderId="8" xfId="8" applyFont="1" applyBorder="1" applyAlignment="1">
      <alignment horizontal="center" vertical="top"/>
    </xf>
    <xf numFmtId="0" fontId="7" fillId="0" borderId="8" xfId="8" applyFont="1" applyBorder="1" applyAlignment="1">
      <alignment horizontal="center" vertical="top"/>
    </xf>
    <xf numFmtId="0" fontId="7" fillId="0" borderId="8" xfId="8" applyFont="1" applyBorder="1" applyAlignment="1">
      <alignment horizontal="right" vertical="top"/>
    </xf>
    <xf numFmtId="0" fontId="7" fillId="0" borderId="0" xfId="8" applyFont="1"/>
    <xf numFmtId="0" fontId="30" fillId="0" borderId="0" xfId="8" applyFont="1" applyAlignment="1">
      <alignment horizontal="center" vertical="top"/>
    </xf>
    <xf numFmtId="49" fontId="3" fillId="0" borderId="0" xfId="8" applyNumberFormat="1" applyFont="1" applyAlignment="1">
      <alignment horizontal="right"/>
    </xf>
    <xf numFmtId="49" fontId="7" fillId="0" borderId="0" xfId="8" applyNumberFormat="1" applyFont="1"/>
    <xf numFmtId="0" fontId="31" fillId="0" borderId="8" xfId="8" applyFont="1" applyBorder="1" applyAlignment="1">
      <alignment horizontal="center" vertical="top"/>
    </xf>
    <xf numFmtId="0" fontId="7" fillId="0" borderId="0" xfId="8" applyFont="1" applyAlignment="1">
      <alignment horizontal="right" vertical="top"/>
    </xf>
    <xf numFmtId="0" fontId="3" fillId="0" borderId="0" xfId="8" applyFont="1" applyAlignment="1">
      <alignment horizontal="left" indent="8"/>
    </xf>
    <xf numFmtId="0" fontId="3" fillId="0" borderId="0" xfId="8" applyFont="1" applyAlignment="1">
      <alignment horizontal="right"/>
    </xf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/>
    </xf>
    <xf numFmtId="0" fontId="7" fillId="0" borderId="0" xfId="8" applyFont="1" applyAlignment="1">
      <alignment horizontal="right" vertical="top"/>
    </xf>
    <xf numFmtId="0" fontId="3" fillId="0" borderId="0" xfId="8" applyFont="1" applyAlignment="1">
      <alignment horizontal="left" indent="8"/>
    </xf>
    <xf numFmtId="0" fontId="3" fillId="0" borderId="0" xfId="8" applyFont="1" applyAlignment="1">
      <alignment horizontal="right"/>
    </xf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/>
    </xf>
    <xf numFmtId="0" fontId="7" fillId="0" borderId="0" xfId="8" applyFont="1" applyAlignment="1">
      <alignment horizontal="right" vertical="top"/>
    </xf>
    <xf numFmtId="0" fontId="3" fillId="0" borderId="0" xfId="8" applyFont="1" applyAlignment="1">
      <alignment horizontal="left" indent="8"/>
    </xf>
    <xf numFmtId="0" fontId="3" fillId="0" borderId="0" xfId="8" applyFont="1" applyAlignment="1">
      <alignment horizontal="right"/>
    </xf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/>
    </xf>
    <xf numFmtId="0" fontId="7" fillId="0" borderId="0" xfId="8" applyFont="1" applyAlignment="1">
      <alignment horizontal="right" vertical="top"/>
    </xf>
    <xf numFmtId="0" fontId="3" fillId="0" borderId="0" xfId="8" applyFont="1" applyAlignment="1">
      <alignment horizontal="left" indent="8"/>
    </xf>
    <xf numFmtId="0" fontId="3" fillId="0" borderId="0" xfId="8" applyFont="1" applyAlignment="1">
      <alignment horizontal="right"/>
    </xf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/>
    </xf>
    <xf numFmtId="0" fontId="5" fillId="0" borderId="0" xfId="8"/>
    <xf numFmtId="0" fontId="7" fillId="0" borderId="0" xfId="8" applyFont="1" applyAlignment="1">
      <alignment horizontal="right" vertical="top"/>
    </xf>
    <xf numFmtId="0" fontId="3" fillId="0" borderId="0" xfId="8" applyFont="1" applyAlignment="1">
      <alignment horizontal="left" indent="8"/>
    </xf>
    <xf numFmtId="0" fontId="3" fillId="0" borderId="0" xfId="8" applyFont="1" applyAlignment="1">
      <alignment horizontal="right"/>
    </xf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/>
    </xf>
    <xf numFmtId="0" fontId="1" fillId="0" borderId="2" xfId="8" applyFont="1" applyBorder="1" applyAlignment="1">
      <alignment horizontal="center" vertical="center" wrapText="1"/>
    </xf>
    <xf numFmtId="0" fontId="1" fillId="0" borderId="2" xfId="8" applyFont="1" applyBorder="1"/>
    <xf numFmtId="0" fontId="1" fillId="0" borderId="6" xfId="8" applyFont="1" applyBorder="1" applyAlignment="1">
      <alignment horizontal="center" vertical="center"/>
    </xf>
    <xf numFmtId="49" fontId="1" fillId="0" borderId="6" xfId="8" applyNumberFormat="1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top"/>
    </xf>
    <xf numFmtId="0" fontId="1" fillId="0" borderId="6" xfId="8" applyFont="1" applyBorder="1" applyAlignment="1">
      <alignment horizontal="center"/>
    </xf>
    <xf numFmtId="0" fontId="29" fillId="0" borderId="2" xfId="8" applyFont="1" applyBorder="1" applyAlignment="1">
      <alignment horizontal="left" vertical="top" wrapText="1"/>
    </xf>
    <xf numFmtId="0" fontId="29" fillId="0" borderId="2" xfId="8" quotePrefix="1" applyFont="1" applyBorder="1" applyAlignment="1">
      <alignment horizontal="center" vertical="top"/>
    </xf>
    <xf numFmtId="49" fontId="29" fillId="0" borderId="2" xfId="8" applyNumberFormat="1" applyFont="1" applyBorder="1" applyAlignment="1">
      <alignment horizontal="left" vertical="top" wrapText="1"/>
    </xf>
    <xf numFmtId="0" fontId="29" fillId="0" borderId="2" xfId="8" applyFont="1" applyBorder="1" applyAlignment="1">
      <alignment horizontal="center" vertical="top" wrapText="1"/>
    </xf>
    <xf numFmtId="0" fontId="7" fillId="0" borderId="2" xfId="8" applyFont="1" applyBorder="1" applyAlignment="1">
      <alignment horizontal="center" vertical="top"/>
    </xf>
    <xf numFmtId="0" fontId="7" fillId="0" borderId="2" xfId="8" quotePrefix="1" applyFont="1" applyBorder="1" applyAlignment="1">
      <alignment horizontal="right" vertical="top" wrapText="1"/>
    </xf>
    <xf numFmtId="0" fontId="7" fillId="0" borderId="2" xfId="8" applyFont="1" applyBorder="1" applyAlignment="1">
      <alignment horizontal="right" vertical="top"/>
    </xf>
    <xf numFmtId="0" fontId="29" fillId="0" borderId="2" xfId="8" quotePrefix="1" applyFont="1" applyBorder="1" applyAlignment="1">
      <alignment horizontal="center" vertical="top" wrapText="1"/>
    </xf>
    <xf numFmtId="0" fontId="7" fillId="0" borderId="2" xfId="8" applyFont="1" applyBorder="1" applyAlignment="1">
      <alignment horizontal="right" vertical="top" wrapText="1"/>
    </xf>
    <xf numFmtId="0" fontId="5" fillId="0" borderId="0" xfId="8"/>
    <xf numFmtId="0" fontId="7" fillId="0" borderId="0" xfId="8" applyFont="1" applyAlignment="1">
      <alignment horizontal="right" vertical="top"/>
    </xf>
    <xf numFmtId="0" fontId="3" fillId="0" borderId="0" xfId="8" applyFont="1" applyAlignment="1">
      <alignment horizontal="left" indent="8"/>
    </xf>
    <xf numFmtId="0" fontId="3" fillId="0" borderId="0" xfId="8" applyFont="1" applyAlignment="1">
      <alignment horizontal="right"/>
    </xf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/>
    </xf>
    <xf numFmtId="0" fontId="1" fillId="0" borderId="2" xfId="8" applyFont="1" applyBorder="1" applyAlignment="1">
      <alignment horizontal="center" vertical="center" wrapText="1"/>
    </xf>
    <xf numFmtId="0" fontId="1" fillId="0" borderId="2" xfId="8" applyFont="1" applyBorder="1"/>
    <xf numFmtId="0" fontId="1" fillId="0" borderId="6" xfId="8" applyFont="1" applyBorder="1" applyAlignment="1">
      <alignment horizontal="center" vertical="center"/>
    </xf>
    <xf numFmtId="49" fontId="1" fillId="0" borderId="6" xfId="8" applyNumberFormat="1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top"/>
    </xf>
    <xf numFmtId="0" fontId="1" fillId="0" borderId="6" xfId="8" applyFont="1" applyBorder="1" applyAlignment="1">
      <alignment horizontal="center"/>
    </xf>
    <xf numFmtId="0" fontId="29" fillId="0" borderId="2" xfId="8" quotePrefix="1" applyFont="1" applyBorder="1" applyAlignment="1">
      <alignment horizontal="center" vertical="top"/>
    </xf>
    <xf numFmtId="49" fontId="29" fillId="0" borderId="2" xfId="8" applyNumberFormat="1" applyFont="1" applyBorder="1" applyAlignment="1">
      <alignment horizontal="left" vertical="top" wrapText="1"/>
    </xf>
    <xf numFmtId="0" fontId="29" fillId="0" borderId="2" xfId="8" applyFont="1" applyBorder="1" applyAlignment="1">
      <alignment horizontal="left" vertical="top" wrapText="1"/>
    </xf>
    <xf numFmtId="0" fontId="29" fillId="0" borderId="2" xfId="8" applyFont="1" applyBorder="1" applyAlignment="1">
      <alignment horizontal="center" vertical="top" wrapText="1"/>
    </xf>
    <xf numFmtId="0" fontId="7" fillId="0" borderId="2" xfId="8" applyFont="1" applyBorder="1" applyAlignment="1">
      <alignment horizontal="center" vertical="top"/>
    </xf>
    <xf numFmtId="0" fontId="7" fillId="0" borderId="2" xfId="8" quotePrefix="1" applyFont="1" applyBorder="1" applyAlignment="1">
      <alignment horizontal="right" vertical="top" wrapText="1"/>
    </xf>
    <xf numFmtId="0" fontId="7" fillId="0" borderId="2" xfId="8" applyFont="1" applyBorder="1" applyAlignment="1">
      <alignment horizontal="right" vertical="top"/>
    </xf>
    <xf numFmtId="0" fontId="7" fillId="0" borderId="2" xfId="8" applyFont="1" applyBorder="1" applyAlignment="1">
      <alignment horizontal="right" vertical="top" wrapText="1"/>
    </xf>
    <xf numFmtId="0" fontId="1" fillId="0" borderId="2" xfId="8" applyFont="1" applyBorder="1" applyAlignment="1">
      <alignment horizontal="center" vertical="center" wrapText="1"/>
    </xf>
    <xf numFmtId="0" fontId="1" fillId="0" borderId="2" xfId="8" applyFont="1" applyBorder="1"/>
    <xf numFmtId="0" fontId="1" fillId="0" borderId="6" xfId="8" applyFont="1" applyBorder="1" applyAlignment="1">
      <alignment horizontal="center" vertical="center"/>
    </xf>
    <xf numFmtId="49" fontId="1" fillId="0" borderId="6" xfId="8" applyNumberFormat="1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top"/>
    </xf>
    <xf numFmtId="0" fontId="1" fillId="0" borderId="6" xfId="8" applyFont="1" applyBorder="1" applyAlignment="1">
      <alignment horizontal="center"/>
    </xf>
    <xf numFmtId="0" fontId="29" fillId="0" borderId="2" xfId="8" quotePrefix="1" applyFont="1" applyBorder="1" applyAlignment="1">
      <alignment horizontal="center" vertical="top"/>
    </xf>
    <xf numFmtId="49" fontId="44" fillId="0" borderId="2" xfId="8" applyNumberFormat="1" applyFont="1" applyBorder="1" applyAlignment="1">
      <alignment horizontal="left" vertical="top" wrapText="1"/>
    </xf>
    <xf numFmtId="0" fontId="29" fillId="0" borderId="2" xfId="8" applyFont="1" applyBorder="1" applyAlignment="1">
      <alignment horizontal="left" vertical="top" wrapText="1"/>
    </xf>
    <xf numFmtId="0" fontId="29" fillId="0" borderId="2" xfId="8" applyFont="1" applyBorder="1" applyAlignment="1">
      <alignment horizontal="center" vertical="top" wrapText="1"/>
    </xf>
    <xf numFmtId="0" fontId="7" fillId="0" borderId="2" xfId="8" applyFont="1" applyBorder="1" applyAlignment="1">
      <alignment horizontal="center" vertical="top"/>
    </xf>
    <xf numFmtId="0" fontId="7" fillId="0" borderId="2" xfId="8" quotePrefix="1" applyFont="1" applyBorder="1" applyAlignment="1">
      <alignment horizontal="right" vertical="top" wrapText="1"/>
    </xf>
    <xf numFmtId="0" fontId="7" fillId="0" borderId="2" xfId="8" applyFont="1" applyBorder="1" applyAlignment="1">
      <alignment horizontal="right" vertical="top"/>
    </xf>
    <xf numFmtId="0" fontId="7" fillId="0" borderId="2" xfId="8" applyFont="1" applyBorder="1" applyAlignment="1">
      <alignment horizontal="right" vertical="top" wrapText="1"/>
    </xf>
    <xf numFmtId="0" fontId="30" fillId="0" borderId="2" xfId="8" applyFont="1" applyBorder="1" applyAlignment="1">
      <alignment horizontal="right" vertical="top" wrapText="1"/>
    </xf>
    <xf numFmtId="0" fontId="1" fillId="0" borderId="2" xfId="8" applyFont="1" applyBorder="1" applyAlignment="1">
      <alignment horizontal="center" vertical="center" wrapText="1"/>
    </xf>
    <xf numFmtId="0" fontId="1" fillId="0" borderId="2" xfId="8" applyFont="1" applyBorder="1"/>
    <xf numFmtId="0" fontId="1" fillId="0" borderId="6" xfId="8" applyFont="1" applyBorder="1" applyAlignment="1">
      <alignment horizontal="center" vertical="center"/>
    </xf>
    <xf numFmtId="49" fontId="1" fillId="0" borderId="6" xfId="8" applyNumberFormat="1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top"/>
    </xf>
    <xf numFmtId="0" fontId="1" fillId="0" borderId="6" xfId="8" applyFont="1" applyBorder="1" applyAlignment="1">
      <alignment horizontal="center"/>
    </xf>
    <xf numFmtId="0" fontId="29" fillId="0" borderId="2" xfId="8" applyFont="1" applyBorder="1" applyAlignment="1">
      <alignment horizontal="left" vertical="top" wrapText="1"/>
    </xf>
    <xf numFmtId="0" fontId="29" fillId="0" borderId="2" xfId="8" quotePrefix="1" applyFont="1" applyBorder="1" applyAlignment="1">
      <alignment horizontal="center" vertical="top"/>
    </xf>
    <xf numFmtId="49" fontId="44" fillId="0" borderId="2" xfId="8" applyNumberFormat="1" applyFont="1" applyBorder="1" applyAlignment="1">
      <alignment horizontal="left" vertical="top" wrapText="1"/>
    </xf>
    <xf numFmtId="0" fontId="29" fillId="0" borderId="2" xfId="8" applyFont="1" applyBorder="1" applyAlignment="1">
      <alignment horizontal="center" vertical="top" wrapText="1"/>
    </xf>
    <xf numFmtId="0" fontId="7" fillId="0" borderId="2" xfId="8" applyFont="1" applyBorder="1" applyAlignment="1">
      <alignment horizontal="center" vertical="top"/>
    </xf>
    <xf numFmtId="0" fontId="7" fillId="0" borderId="2" xfId="8" applyFont="1" applyBorder="1" applyAlignment="1">
      <alignment horizontal="right" vertical="top"/>
    </xf>
    <xf numFmtId="0" fontId="29" fillId="0" borderId="2" xfId="8" quotePrefix="1" applyFont="1" applyBorder="1" applyAlignment="1">
      <alignment horizontal="center" vertical="top" wrapText="1"/>
    </xf>
    <xf numFmtId="0" fontId="7" fillId="0" borderId="2" xfId="8" quotePrefix="1" applyFont="1" applyBorder="1" applyAlignment="1">
      <alignment horizontal="right" vertical="top" wrapText="1"/>
    </xf>
    <xf numFmtId="0" fontId="7" fillId="0" borderId="2" xfId="8" applyFont="1" applyBorder="1" applyAlignment="1">
      <alignment horizontal="right" vertical="top" wrapText="1"/>
    </xf>
    <xf numFmtId="0" fontId="30" fillId="0" borderId="2" xfId="8" applyFont="1" applyBorder="1" applyAlignment="1">
      <alignment horizontal="right" vertical="top" wrapText="1"/>
    </xf>
    <xf numFmtId="0" fontId="1" fillId="0" borderId="2" xfId="8" applyFont="1" applyBorder="1" applyAlignment="1">
      <alignment horizontal="center" vertical="center" wrapText="1"/>
    </xf>
    <xf numFmtId="0" fontId="1" fillId="0" borderId="2" xfId="8" applyFont="1" applyBorder="1"/>
    <xf numFmtId="0" fontId="1" fillId="0" borderId="6" xfId="8" applyFont="1" applyBorder="1" applyAlignment="1">
      <alignment horizontal="center" vertical="center"/>
    </xf>
    <xf numFmtId="49" fontId="1" fillId="0" borderId="6" xfId="8" applyNumberFormat="1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top"/>
    </xf>
    <xf numFmtId="0" fontId="1" fillId="0" borderId="6" xfId="8" applyFont="1" applyBorder="1" applyAlignment="1">
      <alignment horizontal="center"/>
    </xf>
    <xf numFmtId="0" fontId="29" fillId="0" borderId="2" xfId="8" applyFont="1" applyBorder="1" applyAlignment="1">
      <alignment horizontal="left" vertical="top" wrapText="1"/>
    </xf>
    <xf numFmtId="0" fontId="29" fillId="0" borderId="2" xfId="8" quotePrefix="1" applyFont="1" applyBorder="1" applyAlignment="1">
      <alignment horizontal="center" vertical="top"/>
    </xf>
    <xf numFmtId="49" fontId="44" fillId="0" borderId="2" xfId="8" applyNumberFormat="1" applyFont="1" applyBorder="1" applyAlignment="1">
      <alignment horizontal="left" vertical="top" wrapText="1"/>
    </xf>
    <xf numFmtId="0" fontId="29" fillId="0" borderId="2" xfId="8" applyFont="1" applyBorder="1" applyAlignment="1">
      <alignment horizontal="center" vertical="top" wrapText="1"/>
    </xf>
    <xf numFmtId="0" fontId="7" fillId="0" borderId="2" xfId="8" applyFont="1" applyBorder="1" applyAlignment="1">
      <alignment horizontal="center" vertical="top"/>
    </xf>
    <xf numFmtId="0" fontId="7" fillId="0" borderId="2" xfId="8" applyFont="1" applyBorder="1" applyAlignment="1">
      <alignment horizontal="right" vertical="top"/>
    </xf>
    <xf numFmtId="0" fontId="29" fillId="0" borderId="2" xfId="8" quotePrefix="1" applyFont="1" applyBorder="1" applyAlignment="1">
      <alignment horizontal="center" vertical="top" wrapText="1"/>
    </xf>
    <xf numFmtId="0" fontId="7" fillId="0" borderId="2" xfId="8" quotePrefix="1" applyFont="1" applyBorder="1" applyAlignment="1">
      <alignment horizontal="right" vertical="top" wrapText="1"/>
    </xf>
    <xf numFmtId="0" fontId="7" fillId="0" borderId="2" xfId="8" applyFont="1" applyBorder="1" applyAlignment="1">
      <alignment horizontal="right" vertical="top" wrapText="1"/>
    </xf>
    <xf numFmtId="0" fontId="30" fillId="0" borderId="2" xfId="8" applyFont="1" applyBorder="1" applyAlignment="1">
      <alignment horizontal="right" vertical="top" wrapText="1"/>
    </xf>
    <xf numFmtId="0" fontId="1" fillId="0" borderId="2" xfId="8" applyFont="1" applyBorder="1" applyAlignment="1">
      <alignment horizontal="center" vertical="center" wrapText="1"/>
    </xf>
    <xf numFmtId="0" fontId="1" fillId="0" borderId="2" xfId="8" applyFont="1" applyBorder="1"/>
    <xf numFmtId="0" fontId="1" fillId="0" borderId="6" xfId="8" applyFont="1" applyBorder="1" applyAlignment="1">
      <alignment horizontal="center" vertical="center"/>
    </xf>
    <xf numFmtId="49" fontId="1" fillId="0" borderId="6" xfId="8" applyNumberFormat="1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top"/>
    </xf>
    <xf numFmtId="0" fontId="1" fillId="0" borderId="6" xfId="8" applyFont="1" applyBorder="1" applyAlignment="1">
      <alignment horizontal="center"/>
    </xf>
    <xf numFmtId="0" fontId="29" fillId="0" borderId="2" xfId="8" applyFont="1" applyBorder="1" applyAlignment="1">
      <alignment horizontal="left" vertical="top" wrapText="1"/>
    </xf>
    <xf numFmtId="0" fontId="29" fillId="0" borderId="2" xfId="8" quotePrefix="1" applyFont="1" applyBorder="1" applyAlignment="1">
      <alignment horizontal="center" vertical="top"/>
    </xf>
    <xf numFmtId="49" fontId="44" fillId="0" borderId="2" xfId="8" applyNumberFormat="1" applyFont="1" applyBorder="1" applyAlignment="1">
      <alignment horizontal="left" vertical="top" wrapText="1"/>
    </xf>
    <xf numFmtId="0" fontId="29" fillId="0" borderId="2" xfId="8" applyFont="1" applyBorder="1" applyAlignment="1">
      <alignment horizontal="center" vertical="top" wrapText="1"/>
    </xf>
    <xf numFmtId="0" fontId="7" fillId="0" borderId="2" xfId="8" applyFont="1" applyBorder="1" applyAlignment="1">
      <alignment horizontal="center" vertical="top"/>
    </xf>
    <xf numFmtId="0" fontId="7" fillId="0" borderId="2" xfId="8" quotePrefix="1" applyFont="1" applyBorder="1" applyAlignment="1">
      <alignment horizontal="right" vertical="top" wrapText="1"/>
    </xf>
    <xf numFmtId="0" fontId="7" fillId="0" borderId="2" xfId="8" applyFont="1" applyBorder="1" applyAlignment="1">
      <alignment horizontal="right" vertical="top"/>
    </xf>
    <xf numFmtId="0" fontId="7" fillId="0" borderId="2" xfId="8" applyFont="1" applyBorder="1" applyAlignment="1">
      <alignment horizontal="right" vertical="top" wrapText="1"/>
    </xf>
    <xf numFmtId="0" fontId="30" fillId="0" borderId="2" xfId="8" applyFont="1" applyBorder="1" applyAlignment="1">
      <alignment horizontal="right" vertical="top" wrapText="1"/>
    </xf>
    <xf numFmtId="0" fontId="1" fillId="0" borderId="2" xfId="8" applyFont="1" applyBorder="1" applyAlignment="1">
      <alignment horizontal="center" vertical="center" wrapText="1"/>
    </xf>
    <xf numFmtId="0" fontId="1" fillId="0" borderId="2" xfId="8" applyFont="1" applyBorder="1"/>
    <xf numFmtId="0" fontId="1" fillId="0" borderId="6" xfId="8" applyFont="1" applyBorder="1" applyAlignment="1">
      <alignment horizontal="center" vertical="center"/>
    </xf>
    <xf numFmtId="49" fontId="1" fillId="0" borderId="6" xfId="8" applyNumberFormat="1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top"/>
    </xf>
    <xf numFmtId="0" fontId="1" fillId="0" borderId="6" xfId="8" applyFont="1" applyBorder="1" applyAlignment="1">
      <alignment horizontal="center"/>
    </xf>
    <xf numFmtId="0" fontId="29" fillId="0" borderId="2" xfId="8" applyFont="1" applyBorder="1" applyAlignment="1">
      <alignment horizontal="left" vertical="top" wrapText="1"/>
    </xf>
    <xf numFmtId="0" fontId="29" fillId="0" borderId="2" xfId="8" quotePrefix="1" applyFont="1" applyBorder="1" applyAlignment="1">
      <alignment horizontal="center" vertical="top"/>
    </xf>
    <xf numFmtId="49" fontId="44" fillId="0" borderId="2" xfId="8" applyNumberFormat="1" applyFont="1" applyBorder="1" applyAlignment="1">
      <alignment horizontal="left" vertical="top" wrapText="1"/>
    </xf>
    <xf numFmtId="0" fontId="29" fillId="0" borderId="2" xfId="8" applyFont="1" applyBorder="1" applyAlignment="1">
      <alignment horizontal="center" vertical="top" wrapText="1"/>
    </xf>
    <xf numFmtId="0" fontId="7" fillId="0" borderId="2" xfId="8" applyFont="1" applyBorder="1" applyAlignment="1">
      <alignment horizontal="center" vertical="top"/>
    </xf>
    <xf numFmtId="0" fontId="7" fillId="0" borderId="2" xfId="8" applyFont="1" applyBorder="1" applyAlignment="1">
      <alignment horizontal="right" vertical="top"/>
    </xf>
    <xf numFmtId="0" fontId="7" fillId="0" borderId="2" xfId="8" quotePrefix="1" applyFont="1" applyBorder="1" applyAlignment="1">
      <alignment horizontal="right" vertical="top" wrapText="1"/>
    </xf>
    <xf numFmtId="0" fontId="7" fillId="0" borderId="2" xfId="8" applyFont="1" applyBorder="1" applyAlignment="1">
      <alignment horizontal="right" vertical="top" wrapText="1"/>
    </xf>
    <xf numFmtId="0" fontId="30" fillId="0" borderId="2" xfId="8" applyFont="1" applyBorder="1" applyAlignment="1">
      <alignment horizontal="right" vertical="top" wrapText="1"/>
    </xf>
    <xf numFmtId="0" fontId="1" fillId="0" borderId="2" xfId="8" applyFont="1" applyBorder="1" applyAlignment="1">
      <alignment horizontal="center" vertical="center" wrapText="1"/>
    </xf>
    <xf numFmtId="0" fontId="1" fillId="0" borderId="2" xfId="8" applyFont="1" applyBorder="1"/>
    <xf numFmtId="0" fontId="1" fillId="0" borderId="6" xfId="8" applyFont="1" applyBorder="1" applyAlignment="1">
      <alignment horizontal="center" vertical="center"/>
    </xf>
    <xf numFmtId="49" fontId="1" fillId="0" borderId="6" xfId="8" applyNumberFormat="1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top"/>
    </xf>
    <xf numFmtId="0" fontId="1" fillId="0" borderId="6" xfId="8" applyFont="1" applyBorder="1" applyAlignment="1">
      <alignment horizontal="center"/>
    </xf>
    <xf numFmtId="0" fontId="29" fillId="0" borderId="2" xfId="8" applyFont="1" applyBorder="1" applyAlignment="1">
      <alignment horizontal="left" vertical="top" wrapText="1"/>
    </xf>
    <xf numFmtId="0" fontId="29" fillId="0" borderId="2" xfId="8" quotePrefix="1" applyFont="1" applyBorder="1" applyAlignment="1">
      <alignment horizontal="center" vertical="top"/>
    </xf>
    <xf numFmtId="49" fontId="44" fillId="0" borderId="2" xfId="8" applyNumberFormat="1" applyFont="1" applyBorder="1" applyAlignment="1">
      <alignment horizontal="left" vertical="top" wrapText="1"/>
    </xf>
    <xf numFmtId="0" fontId="29" fillId="0" borderId="2" xfId="8" applyFont="1" applyBorder="1" applyAlignment="1">
      <alignment horizontal="center" vertical="top" wrapText="1"/>
    </xf>
    <xf numFmtId="0" fontId="7" fillId="0" borderId="2" xfId="8" applyFont="1" applyBorder="1" applyAlignment="1">
      <alignment horizontal="center" vertical="top"/>
    </xf>
    <xf numFmtId="0" fontId="7" fillId="0" borderId="2" xfId="8" applyFont="1" applyBorder="1" applyAlignment="1">
      <alignment horizontal="right" vertical="top"/>
    </xf>
    <xf numFmtId="0" fontId="7" fillId="0" borderId="2" xfId="8" quotePrefix="1" applyFont="1" applyBorder="1" applyAlignment="1">
      <alignment horizontal="right" vertical="top" wrapText="1"/>
    </xf>
    <xf numFmtId="0" fontId="29" fillId="0" borderId="2" xfId="8" quotePrefix="1" applyFont="1" applyBorder="1" applyAlignment="1">
      <alignment horizontal="center" vertical="top" wrapText="1"/>
    </xf>
    <xf numFmtId="0" fontId="7" fillId="0" borderId="2" xfId="8" applyFont="1" applyBorder="1" applyAlignment="1">
      <alignment horizontal="right" vertical="top" wrapText="1"/>
    </xf>
    <xf numFmtId="0" fontId="30" fillId="0" borderId="2" xfId="8" applyFont="1" applyBorder="1" applyAlignment="1">
      <alignment horizontal="right" vertical="top" wrapText="1"/>
    </xf>
    <xf numFmtId="0" fontId="1" fillId="0" borderId="2" xfId="8" applyFont="1" applyBorder="1" applyAlignment="1">
      <alignment horizontal="center" vertical="center" wrapText="1"/>
    </xf>
    <xf numFmtId="0" fontId="1" fillId="0" borderId="2" xfId="8" applyFont="1" applyBorder="1"/>
    <xf numFmtId="0" fontId="1" fillId="0" borderId="6" xfId="8" applyFont="1" applyBorder="1" applyAlignment="1">
      <alignment horizontal="center" vertical="center"/>
    </xf>
    <xf numFmtId="49" fontId="1" fillId="0" borderId="6" xfId="8" applyNumberFormat="1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top"/>
    </xf>
    <xf numFmtId="0" fontId="1" fillId="0" borderId="6" xfId="8" applyFont="1" applyBorder="1" applyAlignment="1">
      <alignment horizontal="center"/>
    </xf>
    <xf numFmtId="0" fontId="29" fillId="0" borderId="2" xfId="8" applyFont="1" applyBorder="1" applyAlignment="1">
      <alignment horizontal="left" vertical="top" wrapText="1"/>
    </xf>
    <xf numFmtId="0" fontId="29" fillId="0" borderId="2" xfId="8" quotePrefix="1" applyFont="1" applyBorder="1" applyAlignment="1">
      <alignment horizontal="center" vertical="top"/>
    </xf>
    <xf numFmtId="49" fontId="44" fillId="0" borderId="2" xfId="8" applyNumberFormat="1" applyFont="1" applyBorder="1" applyAlignment="1">
      <alignment horizontal="left" vertical="top" wrapText="1"/>
    </xf>
    <xf numFmtId="0" fontId="29" fillId="0" borderId="2" xfId="8" applyFont="1" applyBorder="1" applyAlignment="1">
      <alignment horizontal="center" vertical="top" wrapText="1"/>
    </xf>
    <xf numFmtId="0" fontId="7" fillId="0" borderId="2" xfId="8" applyFont="1" applyBorder="1" applyAlignment="1">
      <alignment horizontal="center" vertical="top"/>
    </xf>
    <xf numFmtId="0" fontId="7" fillId="0" borderId="2" xfId="8" applyFont="1" applyBorder="1" applyAlignment="1">
      <alignment horizontal="right" vertical="top"/>
    </xf>
    <xf numFmtId="0" fontId="7" fillId="0" borderId="2" xfId="8" quotePrefix="1" applyFont="1" applyBorder="1" applyAlignment="1">
      <alignment horizontal="right" vertical="top" wrapText="1"/>
    </xf>
    <xf numFmtId="0" fontId="7" fillId="0" borderId="2" xfId="8" applyFont="1" applyBorder="1" applyAlignment="1">
      <alignment horizontal="right" vertical="top" wrapText="1"/>
    </xf>
    <xf numFmtId="0" fontId="30" fillId="0" borderId="2" xfId="8" applyFont="1" applyBorder="1" applyAlignment="1">
      <alignment horizontal="right" vertical="top" wrapText="1"/>
    </xf>
    <xf numFmtId="0" fontId="1" fillId="0" borderId="2" xfId="8" applyFont="1" applyBorder="1" applyAlignment="1">
      <alignment horizontal="center" vertical="center" wrapText="1"/>
    </xf>
    <xf numFmtId="0" fontId="1" fillId="0" borderId="2" xfId="8" applyFont="1" applyBorder="1"/>
    <xf numFmtId="0" fontId="1" fillId="0" borderId="6" xfId="8" applyFont="1" applyBorder="1" applyAlignment="1">
      <alignment horizontal="center" vertical="center"/>
    </xf>
    <xf numFmtId="49" fontId="1" fillId="0" borderId="6" xfId="8" applyNumberFormat="1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top"/>
    </xf>
    <xf numFmtId="0" fontId="1" fillId="0" borderId="6" xfId="8" applyFont="1" applyBorder="1" applyAlignment="1">
      <alignment horizontal="center"/>
    </xf>
    <xf numFmtId="0" fontId="29" fillId="0" borderId="2" xfId="8" applyFont="1" applyBorder="1" applyAlignment="1">
      <alignment horizontal="left" vertical="top" wrapText="1"/>
    </xf>
    <xf numFmtId="0" fontId="29" fillId="0" borderId="2" xfId="8" quotePrefix="1" applyFont="1" applyBorder="1" applyAlignment="1">
      <alignment horizontal="center" vertical="top"/>
    </xf>
    <xf numFmtId="49" fontId="44" fillId="0" borderId="2" xfId="8" applyNumberFormat="1" applyFont="1" applyBorder="1" applyAlignment="1">
      <alignment horizontal="left" vertical="top" wrapText="1"/>
    </xf>
    <xf numFmtId="0" fontId="29" fillId="0" borderId="2" xfId="8" applyFont="1" applyBorder="1" applyAlignment="1">
      <alignment horizontal="center" vertical="top" wrapText="1"/>
    </xf>
    <xf numFmtId="0" fontId="7" fillId="0" borderId="2" xfId="8" applyFont="1" applyBorder="1" applyAlignment="1">
      <alignment horizontal="center" vertical="top"/>
    </xf>
    <xf numFmtId="0" fontId="7" fillId="0" borderId="2" xfId="8" quotePrefix="1" applyFont="1" applyBorder="1" applyAlignment="1">
      <alignment horizontal="right" vertical="top" wrapText="1"/>
    </xf>
    <xf numFmtId="0" fontId="7" fillId="0" borderId="2" xfId="8" applyFont="1" applyBorder="1" applyAlignment="1">
      <alignment horizontal="right" vertical="top"/>
    </xf>
    <xf numFmtId="0" fontId="29" fillId="0" borderId="2" xfId="8" quotePrefix="1" applyFont="1" applyBorder="1" applyAlignment="1">
      <alignment horizontal="center" vertical="top" wrapText="1"/>
    </xf>
    <xf numFmtId="0" fontId="7" fillId="0" borderId="2" xfId="8" applyFont="1" applyBorder="1" applyAlignment="1">
      <alignment horizontal="right" vertical="top" wrapText="1"/>
    </xf>
    <xf numFmtId="0" fontId="30" fillId="0" borderId="2" xfId="8" applyFont="1" applyBorder="1" applyAlignment="1">
      <alignment horizontal="right" vertical="top" wrapText="1"/>
    </xf>
    <xf numFmtId="0" fontId="4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1" fillId="0" borderId="0" xfId="1" applyFont="1" applyAlignment="1"/>
    <xf numFmtId="0" fontId="4" fillId="0" borderId="0" xfId="1" applyFont="1" applyAlignment="1">
      <alignment horizontal="justify"/>
    </xf>
    <xf numFmtId="0" fontId="1" fillId="0" borderId="0" xfId="1" applyFont="1" applyAlignment="1">
      <alignment horizontal="left" wrapText="1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right" vertical="top" wrapText="1"/>
    </xf>
    <xf numFmtId="0" fontId="4" fillId="0" borderId="6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3" fontId="22" fillId="0" borderId="0" xfId="0" applyNumberFormat="1" applyFont="1" applyBorder="1" applyAlignment="1">
      <alignment horizontal="left" vertical="center" wrapText="1"/>
    </xf>
    <xf numFmtId="0" fontId="10" fillId="3" borderId="2" xfId="0" applyFont="1" applyFill="1" applyBorder="1" applyAlignment="1">
      <alignment horizontal="right" vertical="center"/>
    </xf>
    <xf numFmtId="0" fontId="27" fillId="3" borderId="2" xfId="0" applyFont="1" applyFill="1" applyBorder="1" applyAlignment="1">
      <alignment horizontal="right" vertical="center"/>
    </xf>
    <xf numFmtId="0" fontId="38" fillId="3" borderId="2" xfId="0" applyFont="1" applyFill="1" applyBorder="1" applyAlignment="1">
      <alignment horizontal="center" vertical="center"/>
    </xf>
    <xf numFmtId="43" fontId="26" fillId="3" borderId="2" xfId="10" applyFont="1" applyFill="1" applyBorder="1" applyAlignment="1">
      <alignment horizontal="right" vertical="center" wrapText="1"/>
    </xf>
    <xf numFmtId="0" fontId="39" fillId="3" borderId="2" xfId="0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center" vertical="center" wrapText="1"/>
    </xf>
    <xf numFmtId="49" fontId="36" fillId="0" borderId="0" xfId="2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28" fillId="3" borderId="3" xfId="0" applyFont="1" applyFill="1" applyBorder="1" applyAlignment="1">
      <alignment horizontal="right" vertical="center" wrapText="1"/>
    </xf>
    <xf numFmtId="0" fontId="28" fillId="3" borderId="5" xfId="0" applyFont="1" applyFill="1" applyBorder="1" applyAlignment="1">
      <alignment horizontal="right" vertical="center" wrapText="1"/>
    </xf>
    <xf numFmtId="0" fontId="28" fillId="3" borderId="4" xfId="0" applyFont="1" applyFill="1" applyBorder="1" applyAlignment="1">
      <alignment horizontal="right" vertical="center" wrapText="1"/>
    </xf>
    <xf numFmtId="3" fontId="40" fillId="0" borderId="0" xfId="0" applyNumberFormat="1" applyFont="1" applyAlignment="1">
      <alignment horizontal="left" vertical="center" wrapText="1"/>
    </xf>
    <xf numFmtId="0" fontId="12" fillId="3" borderId="0" xfId="0" applyFont="1" applyFill="1" applyBorder="1" applyAlignment="1">
      <alignment horizontal="left" vertical="center" wrapText="1"/>
    </xf>
    <xf numFmtId="10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7" fillId="0" borderId="7" xfId="0" applyFont="1" applyBorder="1" applyAlignment="1">
      <alignment horizontal="left" vertical="center" wrapText="1"/>
    </xf>
    <xf numFmtId="0" fontId="38" fillId="3" borderId="28" xfId="0" applyFont="1" applyFill="1" applyBorder="1" applyAlignment="1">
      <alignment horizontal="center" vertical="center" wrapText="1"/>
    </xf>
    <xf numFmtId="0" fontId="38" fillId="3" borderId="29" xfId="0" applyFont="1" applyFill="1" applyBorder="1" applyAlignment="1">
      <alignment horizontal="center" vertical="center" wrapText="1"/>
    </xf>
    <xf numFmtId="0" fontId="27" fillId="3" borderId="2" xfId="0" applyFont="1" applyFill="1" applyBorder="1" applyAlignment="1">
      <alignment horizontal="right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6" fillId="0" borderId="20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21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9" xfId="0" applyFont="1" applyFill="1" applyBorder="1" applyAlignment="1">
      <alignment horizontal="center" vertical="center" wrapText="1"/>
    </xf>
    <xf numFmtId="0" fontId="26" fillId="0" borderId="22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4" fillId="0" borderId="0" xfId="8" applyFont="1" applyAlignment="1">
      <alignment horizontal="right" vertical="top"/>
    </xf>
    <xf numFmtId="0" fontId="12" fillId="0" borderId="0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49" fontId="4" fillId="0" borderId="0" xfId="2" applyNumberFormat="1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2" fillId="3" borderId="0" xfId="0" applyFont="1" applyFill="1" applyAlignment="1">
      <alignment horizontal="left" vertical="center" wrapText="1"/>
    </xf>
    <xf numFmtId="0" fontId="1" fillId="0" borderId="2" xfId="8" applyFont="1" applyBorder="1" applyAlignment="1">
      <alignment horizontal="center" vertical="center" wrapText="1"/>
    </xf>
    <xf numFmtId="0" fontId="29" fillId="0" borderId="2" xfId="8" applyFont="1" applyBorder="1" applyAlignment="1">
      <alignment horizontal="left" vertical="top" wrapText="1"/>
    </xf>
    <xf numFmtId="0" fontId="1" fillId="0" borderId="2" xfId="8" applyFont="1" applyBorder="1" applyAlignment="1">
      <alignment vertical="top" wrapText="1"/>
    </xf>
    <xf numFmtId="0" fontId="1" fillId="0" borderId="2" xfId="8" applyFont="1" applyBorder="1" applyAlignment="1">
      <alignment horizontal="left" vertical="top" wrapText="1"/>
    </xf>
    <xf numFmtId="49" fontId="1" fillId="0" borderId="2" xfId="8" applyNumberFormat="1" applyFont="1" applyBorder="1" applyAlignment="1">
      <alignment horizontal="center" vertical="center" wrapText="1"/>
    </xf>
    <xf numFmtId="49" fontId="1" fillId="0" borderId="2" xfId="8" applyNumberFormat="1" applyFont="1" applyBorder="1" applyAlignment="1">
      <alignment wrapText="1"/>
    </xf>
    <xf numFmtId="0" fontId="1" fillId="0" borderId="2" xfId="8" applyFont="1" applyBorder="1" applyAlignment="1">
      <alignment wrapText="1"/>
    </xf>
    <xf numFmtId="0" fontId="4" fillId="0" borderId="0" xfId="8" applyFont="1" applyAlignment="1">
      <alignment horizontal="center" vertical="top" wrapText="1"/>
    </xf>
    <xf numFmtId="0" fontId="4" fillId="0" borderId="0" xfId="8" applyFont="1" applyAlignment="1">
      <alignment wrapText="1"/>
    </xf>
    <xf numFmtId="0" fontId="3" fillId="0" borderId="1" xfId="8" applyFont="1" applyBorder="1" applyAlignment="1">
      <alignment horizontal="left" vertical="top" wrapText="1"/>
    </xf>
    <xf numFmtId="0" fontId="3" fillId="0" borderId="0" xfId="8" applyFont="1" applyAlignment="1">
      <alignment horizontal="left" wrapText="1"/>
    </xf>
    <xf numFmtId="0" fontId="1" fillId="0" borderId="0" xfId="8" applyFont="1" applyAlignment="1">
      <alignment wrapText="1"/>
    </xf>
    <xf numFmtId="0" fontId="3" fillId="0" borderId="0" xfId="8" applyFont="1" applyAlignment="1">
      <alignment horizontal="right" vertical="top"/>
    </xf>
    <xf numFmtId="0" fontId="1" fillId="0" borderId="0" xfId="8" applyFont="1" applyAlignment="1"/>
    <xf numFmtId="0" fontId="3" fillId="0" borderId="0" xfId="8" applyFont="1" applyAlignment="1">
      <alignment horizontal="left" vertical="top" wrapText="1"/>
    </xf>
    <xf numFmtId="0" fontId="1" fillId="0" borderId="0" xfId="8" applyFont="1" applyAlignment="1">
      <alignment vertical="top" wrapText="1"/>
    </xf>
    <xf numFmtId="0" fontId="44" fillId="0" borderId="2" xfId="8" applyFont="1" applyBorder="1" applyAlignment="1">
      <alignment horizontal="left" vertical="top" wrapText="1"/>
    </xf>
    <xf numFmtId="0" fontId="36" fillId="0" borderId="2" xfId="8" applyFont="1" applyBorder="1" applyAlignment="1">
      <alignment horizontal="left" vertical="top" wrapText="1"/>
    </xf>
    <xf numFmtId="0" fontId="1" fillId="0" borderId="0" xfId="8" applyFont="1" applyAlignment="1">
      <alignment horizontal="right" vertical="top"/>
    </xf>
    <xf numFmtId="0" fontId="13" fillId="0" borderId="2" xfId="2" applyFont="1" applyBorder="1" applyAlignment="1">
      <alignment horizontal="left" vertical="top" wrapText="1"/>
    </xf>
    <xf numFmtId="0" fontId="33" fillId="0" borderId="2" xfId="0" applyFont="1" applyBorder="1" applyAlignment="1">
      <alignment vertical="top" wrapText="1"/>
    </xf>
    <xf numFmtId="0" fontId="4" fillId="0" borderId="3" xfId="2" applyFont="1" applyBorder="1" applyAlignment="1">
      <alignment horizontal="left" vertical="top" wrapText="1"/>
    </xf>
    <xf numFmtId="0" fontId="4" fillId="0" borderId="5" xfId="2" applyFont="1" applyBorder="1" applyAlignment="1">
      <alignment horizontal="left" vertical="top" wrapText="1"/>
    </xf>
    <xf numFmtId="0" fontId="4" fillId="0" borderId="4" xfId="2" applyFont="1" applyBorder="1" applyAlignment="1">
      <alignment horizontal="left" vertical="top" wrapText="1"/>
    </xf>
    <xf numFmtId="0" fontId="4" fillId="0" borderId="2" xfId="2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42" fillId="0" borderId="2" xfId="8" applyFont="1" applyBorder="1" applyAlignment="1">
      <alignment horizontal="right" vertical="top" wrapText="1"/>
    </xf>
    <xf numFmtId="0" fontId="5" fillId="0" borderId="2" xfId="8" applyBorder="1" applyAlignment="1">
      <alignment vertical="top" wrapText="1"/>
    </xf>
    <xf numFmtId="0" fontId="42" fillId="0" borderId="2" xfId="8" applyFont="1" applyBorder="1" applyAlignment="1">
      <alignment horizontal="left" vertical="top" wrapText="1"/>
    </xf>
    <xf numFmtId="0" fontId="5" fillId="0" borderId="2" xfId="8" applyBorder="1" applyAlignment="1">
      <alignment wrapText="1"/>
    </xf>
    <xf numFmtId="0" fontId="9" fillId="0" borderId="6" xfId="8" applyFont="1" applyBorder="1" applyAlignment="1">
      <alignment horizontal="center" vertical="center" wrapText="1" readingOrder="1"/>
    </xf>
    <xf numFmtId="0" fontId="9" fillId="0" borderId="9" xfId="8" applyFont="1" applyBorder="1" applyAlignment="1">
      <alignment horizontal="center" vertical="center" wrapText="1"/>
    </xf>
    <xf numFmtId="0" fontId="9" fillId="0" borderId="6" xfId="8" applyFont="1" applyBorder="1" applyAlignment="1">
      <alignment horizontal="center" vertical="center" wrapText="1"/>
    </xf>
    <xf numFmtId="0" fontId="9" fillId="0" borderId="9" xfId="8" applyFont="1" applyBorder="1" applyAlignment="1">
      <alignment horizontal="center" vertical="center"/>
    </xf>
    <xf numFmtId="49" fontId="9" fillId="0" borderId="6" xfId="8" applyNumberFormat="1" applyFont="1" applyBorder="1" applyAlignment="1">
      <alignment horizontal="center" vertical="center" wrapText="1"/>
    </xf>
    <xf numFmtId="49" fontId="9" fillId="0" borderId="9" xfId="8" applyNumberFormat="1" applyFont="1" applyBorder="1" applyAlignment="1">
      <alignment horizontal="center" vertical="center" wrapText="1"/>
    </xf>
  </cellXfs>
  <cellStyles count="39">
    <cellStyle name="S5" xfId="3"/>
    <cellStyle name="S7" xfId="4"/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БазЦ" xfId="21"/>
    <cellStyle name="ИтогоБИМ" xfId="22"/>
    <cellStyle name="ИтогоРесМет" xfId="23"/>
    <cellStyle name="ЛокСмета" xfId="24"/>
    <cellStyle name="ЛокСмМТСН" xfId="25"/>
    <cellStyle name="М29" xfId="26"/>
    <cellStyle name="ОбСмета" xfId="27"/>
    <cellStyle name="Обычный" xfId="0" builtinId="0"/>
    <cellStyle name="Обычный 10" xfId="8"/>
    <cellStyle name="Обычный 2" xfId="2"/>
    <cellStyle name="Обычный 2 2 2" xfId="5"/>
    <cellStyle name="Обычный 2 3" xfId="6"/>
    <cellStyle name="Обычный 3" xfId="37"/>
    <cellStyle name="Обычный 4" xfId="1"/>
    <cellStyle name="Обычный 5" xfId="38"/>
    <cellStyle name="Обычный 6" xfId="11"/>
    <cellStyle name="Обычный 7" xfId="9"/>
    <cellStyle name="Параметр" xfId="28"/>
    <cellStyle name="ПеременныеСметы" xfId="29"/>
    <cellStyle name="Процентный 2" xfId="30"/>
    <cellStyle name="РесСмета" xfId="31"/>
    <cellStyle name="СводкаСтоимРаб" xfId="32"/>
    <cellStyle name="СводРасч" xfId="33"/>
    <cellStyle name="Титул" xfId="34"/>
    <cellStyle name="Финансовый" xfId="10" builtinId="3"/>
    <cellStyle name="Финансовый 12" xfId="7"/>
    <cellStyle name="Хвост" xfId="35"/>
    <cellStyle name="Экспертиза" xfId="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0.xml"/><Relationship Id="rId21" Type="http://schemas.openxmlformats.org/officeDocument/2006/relationships/externalLink" Target="externalLinks/externalLink5.xml"/><Relationship Id="rId42" Type="http://schemas.openxmlformats.org/officeDocument/2006/relationships/externalLink" Target="externalLinks/externalLink26.xml"/><Relationship Id="rId47" Type="http://schemas.openxmlformats.org/officeDocument/2006/relationships/externalLink" Target="externalLinks/externalLink31.xml"/><Relationship Id="rId63" Type="http://schemas.openxmlformats.org/officeDocument/2006/relationships/externalLink" Target="externalLinks/externalLink47.xml"/><Relationship Id="rId68" Type="http://schemas.openxmlformats.org/officeDocument/2006/relationships/externalLink" Target="externalLinks/externalLink5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13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externalLink" Target="externalLinks/externalLink16.xml"/><Relationship Id="rId37" Type="http://schemas.openxmlformats.org/officeDocument/2006/relationships/externalLink" Target="externalLinks/externalLink21.xml"/><Relationship Id="rId40" Type="http://schemas.openxmlformats.org/officeDocument/2006/relationships/externalLink" Target="externalLinks/externalLink24.xml"/><Relationship Id="rId45" Type="http://schemas.openxmlformats.org/officeDocument/2006/relationships/externalLink" Target="externalLinks/externalLink29.xml"/><Relationship Id="rId53" Type="http://schemas.openxmlformats.org/officeDocument/2006/relationships/externalLink" Target="externalLinks/externalLink37.xml"/><Relationship Id="rId58" Type="http://schemas.openxmlformats.org/officeDocument/2006/relationships/externalLink" Target="externalLinks/externalLink42.xml"/><Relationship Id="rId66" Type="http://schemas.openxmlformats.org/officeDocument/2006/relationships/externalLink" Target="externalLinks/externalLink50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45.xml"/><Relationship Id="rId19" Type="http://schemas.openxmlformats.org/officeDocument/2006/relationships/externalLink" Target="externalLinks/externalLink3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14.xml"/><Relationship Id="rId35" Type="http://schemas.openxmlformats.org/officeDocument/2006/relationships/externalLink" Target="externalLinks/externalLink19.xml"/><Relationship Id="rId43" Type="http://schemas.openxmlformats.org/officeDocument/2006/relationships/externalLink" Target="externalLinks/externalLink27.xml"/><Relationship Id="rId48" Type="http://schemas.openxmlformats.org/officeDocument/2006/relationships/externalLink" Target="externalLinks/externalLink32.xml"/><Relationship Id="rId56" Type="http://schemas.openxmlformats.org/officeDocument/2006/relationships/externalLink" Target="externalLinks/externalLink40.xml"/><Relationship Id="rId64" Type="http://schemas.openxmlformats.org/officeDocument/2006/relationships/externalLink" Target="externalLinks/externalLink48.xml"/><Relationship Id="rId69" Type="http://schemas.openxmlformats.org/officeDocument/2006/relationships/externalLink" Target="externalLinks/externalLink53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5.xml"/><Relationship Id="rId7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externalLink" Target="externalLinks/externalLink17.xml"/><Relationship Id="rId38" Type="http://schemas.openxmlformats.org/officeDocument/2006/relationships/externalLink" Target="externalLinks/externalLink22.xml"/><Relationship Id="rId46" Type="http://schemas.openxmlformats.org/officeDocument/2006/relationships/externalLink" Target="externalLinks/externalLink30.xml"/><Relationship Id="rId59" Type="http://schemas.openxmlformats.org/officeDocument/2006/relationships/externalLink" Target="externalLinks/externalLink43.xml"/><Relationship Id="rId67" Type="http://schemas.openxmlformats.org/officeDocument/2006/relationships/externalLink" Target="externalLinks/externalLink51.xml"/><Relationship Id="rId20" Type="http://schemas.openxmlformats.org/officeDocument/2006/relationships/externalLink" Target="externalLinks/externalLink4.xml"/><Relationship Id="rId41" Type="http://schemas.openxmlformats.org/officeDocument/2006/relationships/externalLink" Target="externalLinks/externalLink25.xml"/><Relationship Id="rId54" Type="http://schemas.openxmlformats.org/officeDocument/2006/relationships/externalLink" Target="externalLinks/externalLink38.xml"/><Relationship Id="rId62" Type="http://schemas.openxmlformats.org/officeDocument/2006/relationships/externalLink" Target="externalLinks/externalLink46.xml"/><Relationship Id="rId7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36" Type="http://schemas.openxmlformats.org/officeDocument/2006/relationships/externalLink" Target="externalLinks/externalLink20.xml"/><Relationship Id="rId49" Type="http://schemas.openxmlformats.org/officeDocument/2006/relationships/externalLink" Target="externalLinks/externalLink33.xml"/><Relationship Id="rId57" Type="http://schemas.openxmlformats.org/officeDocument/2006/relationships/externalLink" Target="externalLinks/externalLink41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15.xml"/><Relationship Id="rId44" Type="http://schemas.openxmlformats.org/officeDocument/2006/relationships/externalLink" Target="externalLinks/externalLink28.xml"/><Relationship Id="rId52" Type="http://schemas.openxmlformats.org/officeDocument/2006/relationships/externalLink" Target="externalLinks/externalLink36.xml"/><Relationship Id="rId60" Type="http://schemas.openxmlformats.org/officeDocument/2006/relationships/externalLink" Target="externalLinks/externalLink44.xml"/><Relationship Id="rId65" Type="http://schemas.openxmlformats.org/officeDocument/2006/relationships/externalLink" Target="externalLinks/externalLink49.xml"/><Relationship Id="rId73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9" Type="http://schemas.openxmlformats.org/officeDocument/2006/relationships/externalLink" Target="externalLinks/externalLink23.xml"/><Relationship Id="rId34" Type="http://schemas.openxmlformats.org/officeDocument/2006/relationships/externalLink" Target="externalLinks/externalLink18.xml"/><Relationship Id="rId50" Type="http://schemas.openxmlformats.org/officeDocument/2006/relationships/externalLink" Target="externalLinks/externalLink34.xml"/><Relationship Id="rId55" Type="http://schemas.openxmlformats.org/officeDocument/2006/relationships/externalLink" Target="externalLinks/externalLink39.xml"/><Relationship Id="rId7" Type="http://schemas.openxmlformats.org/officeDocument/2006/relationships/worksheet" Target="worksheets/sheet7.xml"/><Relationship Id="rId71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file\home\&#1055;&#1072;&#1087;&#1082;&#1072;%20&#1088;&#1072;&#1073;&#1086;&#1095;&#1072;&#1103;\&#1050;&#1086;&#1085;&#1082;&#1091;&#1088;&#1089;&#1085;&#1072;&#1103;%20&#1076;&#1086;&#1082;&#1091;&#1084;&#1077;&#1085;&#1090;&#1072;&#1094;&#1080;&#1103;\&#1058;&#1086;&#1088;&#1075;&#1080;\&#1058;&#1086;&#1088;&#1075;&#1080;%202007\8_19-24%20&#1080;&#1102;&#1085;%2007\&#1051;&#1077;&#1074;&#1086;&#1073;&#1077;&#1088;&#1077;&#1078;&#1085;&#1072;&#1103;%20-%20&#1052;&#1069;&#1057;%20&#1057;&#1080;&#1073;&#1080;&#1088;&#1080;\&#1076;&#1083;&#1103;%20&#1086;&#1090;&#1087;&#1088;&#1072;&#1074;&#1082;&#1080;\&#1051;&#1077;&#1074;&#1086;&#1073;&#1077;&#1088;&#1077;&#1078;&#1085;&#1072;&#1103;%20&#1055;&#1057;%20-%20&#1089;&#1084;&#1077;&#1090;&#1072;%20&#1089;&#1074;&#1103;&#1079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Calc"/>
      <sheetName val="смета 2 проект. работы"/>
      <sheetName val="карты"/>
      <sheetName val="геол"/>
      <sheetName val="3 РД"/>
      <sheetName val="График"/>
      <sheetName val="Шкаф"/>
      <sheetName val="Коэфф1."/>
      <sheetName val="Прайс лист"/>
      <sheetName val="кп ГК"/>
      <sheetName val="топография"/>
      <sheetName val="к.84-к.83"/>
      <sheetName val="Прибыль опл"/>
      <sheetName val="2"/>
      <sheetName val="Product"/>
      <sheetName val="Цена"/>
      <sheetName val="Обновление"/>
      <sheetName val="свод"/>
      <sheetName val="Лист1"/>
      <sheetName val="свод 2"/>
      <sheetName val="OCK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  <sheetName val="СС"/>
      <sheetName val="Сводная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аблица 3"/>
      <sheetName val="Таблица 5"/>
    </sheetNames>
    <sheetDataSet>
      <sheetData sheetId="0" refreshError="1"/>
      <sheetData sheetId="1" refreshError="1">
        <row r="3">
          <cell r="A3">
            <v>4</v>
          </cell>
          <cell r="B3">
            <v>11.04</v>
          </cell>
        </row>
        <row r="4">
          <cell r="A4">
            <v>5</v>
          </cell>
          <cell r="B4">
            <v>13.8</v>
          </cell>
        </row>
        <row r="5">
          <cell r="A5">
            <v>6</v>
          </cell>
          <cell r="B5">
            <v>16.559999999999999</v>
          </cell>
        </row>
        <row r="6">
          <cell r="A6">
            <v>7</v>
          </cell>
          <cell r="B6">
            <v>19.32</v>
          </cell>
        </row>
        <row r="7">
          <cell r="A7">
            <v>8</v>
          </cell>
          <cell r="B7">
            <v>22.08</v>
          </cell>
        </row>
        <row r="8">
          <cell r="A8">
            <v>9</v>
          </cell>
          <cell r="B8">
            <v>24.84</v>
          </cell>
        </row>
        <row r="9">
          <cell r="A9">
            <v>10</v>
          </cell>
          <cell r="B9">
            <v>27.6</v>
          </cell>
        </row>
        <row r="10">
          <cell r="A10">
            <v>11</v>
          </cell>
          <cell r="B10">
            <v>30.36</v>
          </cell>
        </row>
        <row r="11">
          <cell r="A11">
            <v>12</v>
          </cell>
          <cell r="B11">
            <v>33.119999999999997</v>
          </cell>
        </row>
        <row r="12">
          <cell r="A12">
            <v>13</v>
          </cell>
          <cell r="B12">
            <v>35.880000000000003</v>
          </cell>
        </row>
        <row r="13">
          <cell r="A13">
            <v>14</v>
          </cell>
          <cell r="B13">
            <v>38.64</v>
          </cell>
        </row>
        <row r="14">
          <cell r="A14">
            <v>15</v>
          </cell>
          <cell r="B14">
            <v>41.4</v>
          </cell>
        </row>
        <row r="15">
          <cell r="A15">
            <v>16</v>
          </cell>
          <cell r="B15">
            <v>44.16</v>
          </cell>
        </row>
        <row r="16">
          <cell r="A16">
            <v>17</v>
          </cell>
          <cell r="B16">
            <v>46.92</v>
          </cell>
        </row>
        <row r="17">
          <cell r="A17">
            <v>18</v>
          </cell>
          <cell r="B17">
            <v>49.68</v>
          </cell>
        </row>
        <row r="18">
          <cell r="A18">
            <v>19</v>
          </cell>
          <cell r="B18">
            <v>52.44</v>
          </cell>
        </row>
        <row r="19">
          <cell r="A19">
            <v>20</v>
          </cell>
          <cell r="B19">
            <v>55.2</v>
          </cell>
        </row>
        <row r="20">
          <cell r="A20">
            <v>21</v>
          </cell>
          <cell r="B20">
            <v>57.96</v>
          </cell>
        </row>
        <row r="21">
          <cell r="A21">
            <v>22</v>
          </cell>
          <cell r="B21">
            <v>60.72</v>
          </cell>
        </row>
        <row r="22">
          <cell r="A22">
            <v>23</v>
          </cell>
          <cell r="B22">
            <v>63.48</v>
          </cell>
        </row>
        <row r="23">
          <cell r="A23">
            <v>24</v>
          </cell>
          <cell r="B23">
            <v>66.239999999999995</v>
          </cell>
        </row>
        <row r="24">
          <cell r="A24">
            <v>25</v>
          </cell>
          <cell r="B24">
            <v>69</v>
          </cell>
        </row>
        <row r="25">
          <cell r="A25">
            <v>26</v>
          </cell>
          <cell r="B25">
            <v>71.760000000000005</v>
          </cell>
        </row>
        <row r="26">
          <cell r="A26">
            <v>27</v>
          </cell>
          <cell r="B26">
            <v>74.52</v>
          </cell>
        </row>
        <row r="27">
          <cell r="A27">
            <v>28</v>
          </cell>
          <cell r="B27">
            <v>77.28</v>
          </cell>
        </row>
        <row r="28">
          <cell r="A28">
            <v>29</v>
          </cell>
          <cell r="B28">
            <v>80.040000000000006</v>
          </cell>
        </row>
        <row r="29">
          <cell r="A29">
            <v>30</v>
          </cell>
          <cell r="B29">
            <v>82.8</v>
          </cell>
        </row>
        <row r="30">
          <cell r="A30">
            <v>31</v>
          </cell>
          <cell r="B30">
            <v>85.56</v>
          </cell>
        </row>
        <row r="31">
          <cell r="A31">
            <v>32</v>
          </cell>
          <cell r="B31">
            <v>88.32</v>
          </cell>
        </row>
        <row r="32">
          <cell r="A32">
            <v>33</v>
          </cell>
          <cell r="B32">
            <v>91.08</v>
          </cell>
        </row>
        <row r="33">
          <cell r="A33">
            <v>34</v>
          </cell>
          <cell r="B33">
            <v>93.84</v>
          </cell>
        </row>
        <row r="34">
          <cell r="A34">
            <v>35</v>
          </cell>
          <cell r="B34">
            <v>96.6</v>
          </cell>
        </row>
        <row r="35">
          <cell r="A35">
            <v>36</v>
          </cell>
          <cell r="B35">
            <v>99.36</v>
          </cell>
        </row>
        <row r="36">
          <cell r="A36">
            <v>37</v>
          </cell>
          <cell r="B36">
            <v>102.12</v>
          </cell>
        </row>
        <row r="37">
          <cell r="A37">
            <v>38</v>
          </cell>
          <cell r="B37">
            <v>104.88</v>
          </cell>
        </row>
        <row r="38">
          <cell r="A38">
            <v>39</v>
          </cell>
          <cell r="B38">
            <v>107.64</v>
          </cell>
        </row>
        <row r="39">
          <cell r="A39">
            <v>40</v>
          </cell>
          <cell r="B39">
            <v>110.4</v>
          </cell>
        </row>
        <row r="40">
          <cell r="A40">
            <v>41</v>
          </cell>
          <cell r="B40">
            <v>113.16</v>
          </cell>
        </row>
      </sheetData>
      <sheetData sheetId="2" refreshError="1">
        <row r="3">
          <cell r="A3" t="str">
            <v>Sч</v>
          </cell>
          <cell r="B3">
            <v>2.04</v>
          </cell>
          <cell r="C3">
            <v>1.24</v>
          </cell>
          <cell r="D3">
            <v>1.83</v>
          </cell>
          <cell r="E3">
            <v>4.38</v>
          </cell>
          <cell r="F3">
            <v>4.92</v>
          </cell>
          <cell r="G3">
            <v>6</v>
          </cell>
        </row>
        <row r="4">
          <cell r="A4">
            <v>7</v>
          </cell>
          <cell r="B4">
            <v>14.28</v>
          </cell>
          <cell r="C4">
            <v>8.68</v>
          </cell>
          <cell r="D4">
            <v>12.81</v>
          </cell>
          <cell r="E4">
            <v>30.66</v>
          </cell>
          <cell r="F4">
            <v>34.44</v>
          </cell>
          <cell r="G4">
            <v>42</v>
          </cell>
        </row>
        <row r="5">
          <cell r="A5">
            <v>8</v>
          </cell>
          <cell r="B5">
            <v>16.32</v>
          </cell>
          <cell r="C5">
            <v>9.92</v>
          </cell>
          <cell r="D5">
            <v>14.64</v>
          </cell>
          <cell r="E5">
            <v>35.04</v>
          </cell>
          <cell r="F5">
            <v>39.36</v>
          </cell>
          <cell r="G5">
            <v>48</v>
          </cell>
        </row>
        <row r="6">
          <cell r="A6">
            <v>9</v>
          </cell>
          <cell r="B6">
            <v>18.36</v>
          </cell>
          <cell r="C6">
            <v>11.16</v>
          </cell>
          <cell r="D6">
            <v>16.47</v>
          </cell>
          <cell r="E6">
            <v>39.42</v>
          </cell>
          <cell r="F6">
            <v>44.28</v>
          </cell>
          <cell r="G6">
            <v>54</v>
          </cell>
        </row>
        <row r="7">
          <cell r="A7">
            <v>10</v>
          </cell>
          <cell r="B7">
            <v>20.399999999999999</v>
          </cell>
          <cell r="C7">
            <v>12.4</v>
          </cell>
          <cell r="D7">
            <v>18.3</v>
          </cell>
          <cell r="E7">
            <v>43.8</v>
          </cell>
          <cell r="F7">
            <v>49.2</v>
          </cell>
          <cell r="G7">
            <v>60</v>
          </cell>
        </row>
        <row r="8">
          <cell r="A8">
            <v>11</v>
          </cell>
          <cell r="B8">
            <v>22.44</v>
          </cell>
          <cell r="C8">
            <v>13.64</v>
          </cell>
          <cell r="D8">
            <v>20.13</v>
          </cell>
          <cell r="E8">
            <v>48.18</v>
          </cell>
          <cell r="F8">
            <v>54.12</v>
          </cell>
          <cell r="G8">
            <v>66</v>
          </cell>
        </row>
        <row r="9">
          <cell r="A9">
            <v>12</v>
          </cell>
          <cell r="B9">
            <v>24.48</v>
          </cell>
          <cell r="C9">
            <v>14.86</v>
          </cell>
          <cell r="D9">
            <v>21.96</v>
          </cell>
          <cell r="E9">
            <v>52.56</v>
          </cell>
          <cell r="F9">
            <v>59.04</v>
          </cell>
          <cell r="G9">
            <v>72</v>
          </cell>
        </row>
        <row r="10">
          <cell r="A10">
            <v>13</v>
          </cell>
          <cell r="B10">
            <v>26.52</v>
          </cell>
          <cell r="C10">
            <v>16.12</v>
          </cell>
          <cell r="D10">
            <v>23.79</v>
          </cell>
          <cell r="E10">
            <v>56.94</v>
          </cell>
          <cell r="F10">
            <v>63.96</v>
          </cell>
          <cell r="G10">
            <v>78</v>
          </cell>
        </row>
        <row r="11">
          <cell r="A11">
            <v>14</v>
          </cell>
          <cell r="B11">
            <v>28.56</v>
          </cell>
          <cell r="C11">
            <v>17.36</v>
          </cell>
          <cell r="D11">
            <v>25.62</v>
          </cell>
          <cell r="E11">
            <v>61.32</v>
          </cell>
          <cell r="F11">
            <v>68.88</v>
          </cell>
          <cell r="G11">
            <v>84</v>
          </cell>
        </row>
        <row r="12">
          <cell r="A12">
            <v>15</v>
          </cell>
          <cell r="B12">
            <v>30.6</v>
          </cell>
          <cell r="C12">
            <v>18.600000000000001</v>
          </cell>
          <cell r="D12">
            <v>27.45</v>
          </cell>
          <cell r="E12">
            <v>65.7</v>
          </cell>
          <cell r="F12">
            <v>73.8</v>
          </cell>
          <cell r="G12">
            <v>90</v>
          </cell>
        </row>
        <row r="13">
          <cell r="A13">
            <v>16</v>
          </cell>
          <cell r="B13">
            <v>32.64</v>
          </cell>
          <cell r="C13">
            <v>19.84</v>
          </cell>
          <cell r="D13">
            <v>29.28</v>
          </cell>
          <cell r="E13">
            <v>70.08</v>
          </cell>
          <cell r="F13">
            <v>78.72</v>
          </cell>
          <cell r="G13">
            <v>96</v>
          </cell>
        </row>
        <row r="14">
          <cell r="A14">
            <v>17</v>
          </cell>
          <cell r="B14">
            <v>34.68</v>
          </cell>
          <cell r="C14">
            <v>21.08</v>
          </cell>
          <cell r="D14">
            <v>31.11</v>
          </cell>
          <cell r="E14">
            <v>74.459999999999994</v>
          </cell>
          <cell r="F14">
            <v>83.64</v>
          </cell>
          <cell r="G14">
            <v>102</v>
          </cell>
        </row>
        <row r="15">
          <cell r="A15">
            <v>18</v>
          </cell>
          <cell r="B15">
            <v>36.72</v>
          </cell>
          <cell r="C15">
            <v>22.32</v>
          </cell>
          <cell r="D15">
            <v>32.94</v>
          </cell>
          <cell r="E15">
            <v>78.84</v>
          </cell>
          <cell r="F15">
            <v>88.56</v>
          </cell>
          <cell r="G15">
            <v>108</v>
          </cell>
        </row>
        <row r="16">
          <cell r="A16">
            <v>19</v>
          </cell>
          <cell r="B16">
            <v>38.76</v>
          </cell>
          <cell r="C16">
            <v>23.56</v>
          </cell>
          <cell r="D16">
            <v>34.770000000000003</v>
          </cell>
          <cell r="E16">
            <v>83.22</v>
          </cell>
          <cell r="F16">
            <v>93.48</v>
          </cell>
          <cell r="G16">
            <v>114</v>
          </cell>
        </row>
        <row r="17">
          <cell r="A17">
            <v>20</v>
          </cell>
          <cell r="B17">
            <v>40.799999999999997</v>
          </cell>
          <cell r="C17">
            <v>24.8</v>
          </cell>
          <cell r="D17">
            <v>36.6</v>
          </cell>
          <cell r="E17">
            <v>87.6</v>
          </cell>
          <cell r="F17">
            <v>98.4</v>
          </cell>
          <cell r="G17">
            <v>120</v>
          </cell>
        </row>
        <row r="18">
          <cell r="A18">
            <v>21</v>
          </cell>
          <cell r="B18">
            <v>42.84</v>
          </cell>
          <cell r="C18">
            <v>26.04</v>
          </cell>
          <cell r="D18">
            <v>38.43</v>
          </cell>
          <cell r="E18">
            <v>91.98</v>
          </cell>
          <cell r="F18">
            <v>103.32</v>
          </cell>
          <cell r="G18">
            <v>126</v>
          </cell>
        </row>
        <row r="19">
          <cell r="A19">
            <v>22</v>
          </cell>
          <cell r="B19">
            <v>44.88</v>
          </cell>
          <cell r="C19">
            <v>27.28</v>
          </cell>
          <cell r="D19">
            <v>40.26</v>
          </cell>
          <cell r="E19">
            <v>96.36</v>
          </cell>
          <cell r="F19">
            <v>108.24</v>
          </cell>
          <cell r="G19">
            <v>132</v>
          </cell>
        </row>
        <row r="20">
          <cell r="A20">
            <v>23</v>
          </cell>
          <cell r="B20">
            <v>46.92</v>
          </cell>
          <cell r="C20">
            <v>28.52</v>
          </cell>
          <cell r="D20">
            <v>42.09</v>
          </cell>
          <cell r="E20">
            <v>100.74</v>
          </cell>
          <cell r="F20">
            <v>113.16</v>
          </cell>
          <cell r="G20">
            <v>138</v>
          </cell>
        </row>
        <row r="21">
          <cell r="A21">
            <v>24</v>
          </cell>
          <cell r="B21">
            <v>48.96</v>
          </cell>
          <cell r="C21">
            <v>29.76</v>
          </cell>
          <cell r="D21">
            <v>43.92</v>
          </cell>
          <cell r="E21">
            <v>105.12</v>
          </cell>
          <cell r="F21">
            <v>118.08</v>
          </cell>
          <cell r="G21">
            <v>144</v>
          </cell>
        </row>
        <row r="22">
          <cell r="A22">
            <v>25</v>
          </cell>
          <cell r="B22">
            <v>51</v>
          </cell>
          <cell r="C22">
            <v>31</v>
          </cell>
          <cell r="D22">
            <v>45.75</v>
          </cell>
          <cell r="E22">
            <v>109.5</v>
          </cell>
          <cell r="F22">
            <v>123</v>
          </cell>
          <cell r="G22">
            <v>150</v>
          </cell>
        </row>
        <row r="23">
          <cell r="A23">
            <v>26</v>
          </cell>
          <cell r="B23">
            <v>53.04</v>
          </cell>
          <cell r="C23">
            <v>32.24</v>
          </cell>
          <cell r="D23">
            <v>47.58</v>
          </cell>
          <cell r="E23">
            <v>113.88</v>
          </cell>
          <cell r="F23">
            <v>127.92</v>
          </cell>
          <cell r="G23">
            <v>156</v>
          </cell>
        </row>
        <row r="24">
          <cell r="A24">
            <v>27</v>
          </cell>
          <cell r="B24">
            <v>55.08</v>
          </cell>
          <cell r="C24">
            <v>33.479999999999997</v>
          </cell>
          <cell r="D24">
            <v>49.41</v>
          </cell>
          <cell r="E24">
            <v>118.26</v>
          </cell>
          <cell r="F24">
            <v>132.84</v>
          </cell>
          <cell r="G24">
            <v>162</v>
          </cell>
        </row>
        <row r="25">
          <cell r="A25">
            <v>28</v>
          </cell>
          <cell r="B25">
            <v>57.12</v>
          </cell>
          <cell r="C25">
            <v>34.72</v>
          </cell>
          <cell r="D25">
            <v>51.24</v>
          </cell>
          <cell r="E25">
            <v>122.64</v>
          </cell>
          <cell r="F25">
            <v>137.76</v>
          </cell>
          <cell r="G25">
            <v>168</v>
          </cell>
        </row>
        <row r="26">
          <cell r="A26">
            <v>29</v>
          </cell>
          <cell r="B26">
            <v>59.16</v>
          </cell>
          <cell r="C26">
            <v>35.96</v>
          </cell>
          <cell r="D26">
            <v>53.07</v>
          </cell>
          <cell r="E26">
            <v>127.02</v>
          </cell>
          <cell r="F26">
            <v>142.68</v>
          </cell>
          <cell r="G26">
            <v>174</v>
          </cell>
        </row>
        <row r="27">
          <cell r="A27">
            <v>30</v>
          </cell>
          <cell r="B27">
            <v>61.2</v>
          </cell>
          <cell r="C27">
            <v>37.200000000000003</v>
          </cell>
          <cell r="D27">
            <v>54.9</v>
          </cell>
          <cell r="E27">
            <v>131.4</v>
          </cell>
          <cell r="F27">
            <v>147.6</v>
          </cell>
          <cell r="G27">
            <v>180</v>
          </cell>
        </row>
        <row r="28">
          <cell r="A28">
            <v>31</v>
          </cell>
          <cell r="B28">
            <v>63.24</v>
          </cell>
          <cell r="C28">
            <v>38.44</v>
          </cell>
          <cell r="D28">
            <v>56.73</v>
          </cell>
          <cell r="E28">
            <v>135.78</v>
          </cell>
          <cell r="F28">
            <v>152.52000000000001</v>
          </cell>
          <cell r="G28">
            <v>186</v>
          </cell>
        </row>
        <row r="29">
          <cell r="A29">
            <v>32</v>
          </cell>
          <cell r="B29">
            <v>65.28</v>
          </cell>
          <cell r="C29">
            <v>39.68</v>
          </cell>
          <cell r="D29">
            <v>58.56</v>
          </cell>
          <cell r="E29">
            <v>140.16</v>
          </cell>
          <cell r="F29">
            <v>157.44</v>
          </cell>
          <cell r="G29">
            <v>192</v>
          </cell>
        </row>
        <row r="30">
          <cell r="A30">
            <v>33</v>
          </cell>
          <cell r="B30">
            <v>67.319999999999993</v>
          </cell>
          <cell r="C30">
            <v>40.92</v>
          </cell>
          <cell r="D30">
            <v>60.39</v>
          </cell>
          <cell r="E30">
            <v>144.54</v>
          </cell>
          <cell r="F30">
            <v>162.36000000000001</v>
          </cell>
          <cell r="G30">
            <v>198</v>
          </cell>
        </row>
        <row r="31">
          <cell r="A31">
            <v>34</v>
          </cell>
          <cell r="B31">
            <v>69.36</v>
          </cell>
          <cell r="C31">
            <v>42.16</v>
          </cell>
          <cell r="D31">
            <v>62.22</v>
          </cell>
          <cell r="E31">
            <v>148.91999999999999</v>
          </cell>
          <cell r="F31">
            <v>167.28</v>
          </cell>
          <cell r="G31">
            <v>204</v>
          </cell>
        </row>
        <row r="32">
          <cell r="A32">
            <v>35</v>
          </cell>
          <cell r="B32">
            <v>71.400000000000006</v>
          </cell>
          <cell r="C32">
            <v>43.4</v>
          </cell>
          <cell r="D32">
            <v>64.05</v>
          </cell>
          <cell r="E32">
            <v>153.30000000000001</v>
          </cell>
          <cell r="F32">
            <v>172.2</v>
          </cell>
          <cell r="G32">
            <v>210</v>
          </cell>
        </row>
        <row r="33">
          <cell r="A33">
            <v>36</v>
          </cell>
          <cell r="B33">
            <v>73.44</v>
          </cell>
          <cell r="C33">
            <v>44.64</v>
          </cell>
          <cell r="D33">
            <v>65.88</v>
          </cell>
          <cell r="E33">
            <v>157.68</v>
          </cell>
          <cell r="F33">
            <v>177.12</v>
          </cell>
          <cell r="G33">
            <v>216</v>
          </cell>
        </row>
        <row r="34">
          <cell r="A34">
            <v>37</v>
          </cell>
          <cell r="B34">
            <v>75.48</v>
          </cell>
          <cell r="C34">
            <v>45.88</v>
          </cell>
          <cell r="D34">
            <v>67.709999999999994</v>
          </cell>
          <cell r="E34">
            <v>162.06</v>
          </cell>
          <cell r="F34">
            <v>182.04</v>
          </cell>
          <cell r="G34">
            <v>222</v>
          </cell>
        </row>
        <row r="35">
          <cell r="A35">
            <v>38</v>
          </cell>
          <cell r="B35">
            <v>77.52</v>
          </cell>
          <cell r="C35">
            <v>47.12</v>
          </cell>
          <cell r="D35">
            <v>69.540000000000006</v>
          </cell>
          <cell r="E35">
            <v>166.44</v>
          </cell>
          <cell r="F35">
            <v>186.96</v>
          </cell>
          <cell r="G35">
            <v>228</v>
          </cell>
        </row>
        <row r="36">
          <cell r="A36">
            <v>39</v>
          </cell>
          <cell r="B36">
            <v>79.56</v>
          </cell>
          <cell r="C36">
            <v>48.36</v>
          </cell>
          <cell r="D36">
            <v>71.37</v>
          </cell>
          <cell r="E36">
            <v>170.82</v>
          </cell>
          <cell r="F36">
            <v>191.88</v>
          </cell>
          <cell r="G36">
            <v>234</v>
          </cell>
        </row>
        <row r="37">
          <cell r="A37">
            <v>40</v>
          </cell>
          <cell r="B37">
            <v>81.599999999999994</v>
          </cell>
          <cell r="C37">
            <v>49.6</v>
          </cell>
          <cell r="D37">
            <v>73.2</v>
          </cell>
          <cell r="E37">
            <v>175.2</v>
          </cell>
          <cell r="F37">
            <v>196.8</v>
          </cell>
          <cell r="G37">
            <v>240</v>
          </cell>
        </row>
        <row r="38">
          <cell r="A38">
            <v>41</v>
          </cell>
          <cell r="B38">
            <v>83.64</v>
          </cell>
          <cell r="C38">
            <v>50.84</v>
          </cell>
          <cell r="D38">
            <v>75.03</v>
          </cell>
          <cell r="E38">
            <v>179.58</v>
          </cell>
          <cell r="F38">
            <v>201.72</v>
          </cell>
          <cell r="G38">
            <v>246</v>
          </cell>
        </row>
        <row r="39">
          <cell r="A39">
            <v>42</v>
          </cell>
          <cell r="B39">
            <v>85.68</v>
          </cell>
          <cell r="C39">
            <v>52.08</v>
          </cell>
          <cell r="D39">
            <v>76.86</v>
          </cell>
          <cell r="E39">
            <v>183.96</v>
          </cell>
          <cell r="F39">
            <v>206.64</v>
          </cell>
          <cell r="G39">
            <v>252</v>
          </cell>
        </row>
        <row r="40">
          <cell r="A40">
            <v>43</v>
          </cell>
          <cell r="B40">
            <v>87.72</v>
          </cell>
          <cell r="C40">
            <v>53.32</v>
          </cell>
          <cell r="D40">
            <v>78.69</v>
          </cell>
          <cell r="E40">
            <v>188.34</v>
          </cell>
          <cell r="F40">
            <v>211.56</v>
          </cell>
          <cell r="G40">
            <v>258</v>
          </cell>
        </row>
        <row r="41">
          <cell r="A41">
            <v>44</v>
          </cell>
          <cell r="B41">
            <v>89.76</v>
          </cell>
          <cell r="C41">
            <v>54.56</v>
          </cell>
          <cell r="D41">
            <v>80.52</v>
          </cell>
          <cell r="E41">
            <v>192.72</v>
          </cell>
          <cell r="F41">
            <v>216.48</v>
          </cell>
          <cell r="G41">
            <v>264</v>
          </cell>
        </row>
        <row r="42">
          <cell r="A42">
            <v>45</v>
          </cell>
          <cell r="B42">
            <v>91.8</v>
          </cell>
          <cell r="C42">
            <v>55.8</v>
          </cell>
          <cell r="D42">
            <v>82.35</v>
          </cell>
          <cell r="E42">
            <v>197.1</v>
          </cell>
          <cell r="F42">
            <v>221.4</v>
          </cell>
          <cell r="G42">
            <v>270</v>
          </cell>
        </row>
        <row r="43">
          <cell r="A43">
            <v>46</v>
          </cell>
          <cell r="B43">
            <v>93.84</v>
          </cell>
          <cell r="C43">
            <v>57.04</v>
          </cell>
          <cell r="D43">
            <v>84.18</v>
          </cell>
          <cell r="E43">
            <v>201.48</v>
          </cell>
          <cell r="F43">
            <v>226.32</v>
          </cell>
          <cell r="G43">
            <v>276</v>
          </cell>
        </row>
        <row r="44">
          <cell r="A44">
            <v>47</v>
          </cell>
          <cell r="B44">
            <v>95.88</v>
          </cell>
          <cell r="C44">
            <v>58.28</v>
          </cell>
          <cell r="D44">
            <v>86.01</v>
          </cell>
          <cell r="E44">
            <v>205.86</v>
          </cell>
          <cell r="F44">
            <v>231.24</v>
          </cell>
          <cell r="G44">
            <v>282</v>
          </cell>
        </row>
        <row r="45">
          <cell r="A45">
            <v>48</v>
          </cell>
          <cell r="B45">
            <v>97.92</v>
          </cell>
          <cell r="C45">
            <v>59.52</v>
          </cell>
          <cell r="D45">
            <v>87.84</v>
          </cell>
          <cell r="E45">
            <v>210.24</v>
          </cell>
          <cell r="F45">
            <v>236.16</v>
          </cell>
          <cell r="G45">
            <v>288</v>
          </cell>
        </row>
        <row r="46">
          <cell r="A46">
            <v>49</v>
          </cell>
          <cell r="B46">
            <v>99.96</v>
          </cell>
          <cell r="C46">
            <v>60.76</v>
          </cell>
          <cell r="D46">
            <v>89.67</v>
          </cell>
          <cell r="E46">
            <v>214.62</v>
          </cell>
          <cell r="F46">
            <v>241.08</v>
          </cell>
          <cell r="G46">
            <v>294</v>
          </cell>
        </row>
        <row r="47">
          <cell r="A47">
            <v>50</v>
          </cell>
          <cell r="B47">
            <v>102</v>
          </cell>
          <cell r="C47">
            <v>62</v>
          </cell>
          <cell r="D47">
            <v>91.5</v>
          </cell>
          <cell r="E47">
            <v>219</v>
          </cell>
          <cell r="F47">
            <v>246</v>
          </cell>
          <cell r="G47">
            <v>300</v>
          </cell>
        </row>
        <row r="48">
          <cell r="A48">
            <v>51</v>
          </cell>
          <cell r="B48">
            <v>104.04</v>
          </cell>
          <cell r="C48">
            <v>63.24</v>
          </cell>
          <cell r="D48">
            <v>93.33</v>
          </cell>
          <cell r="E48">
            <v>223.38</v>
          </cell>
          <cell r="F48">
            <v>250.92</v>
          </cell>
          <cell r="G48">
            <v>306</v>
          </cell>
        </row>
        <row r="49">
          <cell r="A49">
            <v>52</v>
          </cell>
          <cell r="B49">
            <v>106.08</v>
          </cell>
          <cell r="C49">
            <v>64.48</v>
          </cell>
          <cell r="D49">
            <v>95.16</v>
          </cell>
          <cell r="E49">
            <v>227.76</v>
          </cell>
          <cell r="F49">
            <v>255.84</v>
          </cell>
          <cell r="G49">
            <v>312</v>
          </cell>
        </row>
        <row r="50">
          <cell r="A50">
            <v>53</v>
          </cell>
          <cell r="B50">
            <v>108.12</v>
          </cell>
          <cell r="C50">
            <v>65.72</v>
          </cell>
          <cell r="D50">
            <v>96.99</v>
          </cell>
          <cell r="E50">
            <v>232.14</v>
          </cell>
          <cell r="F50">
            <v>260.76</v>
          </cell>
          <cell r="G50">
            <v>318</v>
          </cell>
        </row>
        <row r="51">
          <cell r="A51">
            <v>54</v>
          </cell>
          <cell r="B51">
            <v>110.16</v>
          </cell>
          <cell r="C51">
            <v>66.959999999999994</v>
          </cell>
          <cell r="D51">
            <v>98.82</v>
          </cell>
          <cell r="E51">
            <v>236.52</v>
          </cell>
          <cell r="F51">
            <v>265.68</v>
          </cell>
          <cell r="G51">
            <v>324</v>
          </cell>
        </row>
        <row r="52">
          <cell r="A52">
            <v>55</v>
          </cell>
          <cell r="B52">
            <v>112.2</v>
          </cell>
          <cell r="C52">
            <v>68.2</v>
          </cell>
          <cell r="D52">
            <v>100.65</v>
          </cell>
          <cell r="E52">
            <v>240.9</v>
          </cell>
          <cell r="F52">
            <v>270.60000000000002</v>
          </cell>
          <cell r="G52">
            <v>330</v>
          </cell>
        </row>
        <row r="53">
          <cell r="A53">
            <v>56</v>
          </cell>
          <cell r="B53">
            <v>114.24</v>
          </cell>
          <cell r="C53">
            <v>69.44</v>
          </cell>
          <cell r="D53">
            <v>102.48</v>
          </cell>
          <cell r="E53">
            <v>245.28</v>
          </cell>
          <cell r="F53">
            <v>275.52</v>
          </cell>
          <cell r="G53">
            <v>336</v>
          </cell>
        </row>
        <row r="54">
          <cell r="A54">
            <v>57</v>
          </cell>
          <cell r="B54">
            <v>116.28</v>
          </cell>
          <cell r="C54">
            <v>70.680000000000007</v>
          </cell>
          <cell r="D54">
            <v>104.31</v>
          </cell>
          <cell r="E54">
            <v>249.66</v>
          </cell>
          <cell r="F54">
            <v>280.44</v>
          </cell>
          <cell r="G54">
            <v>342</v>
          </cell>
        </row>
        <row r="55">
          <cell r="A55">
            <v>58</v>
          </cell>
          <cell r="B55">
            <v>118.32</v>
          </cell>
          <cell r="C55">
            <v>71.92</v>
          </cell>
          <cell r="D55">
            <v>106.14</v>
          </cell>
          <cell r="E55">
            <v>254.04</v>
          </cell>
          <cell r="F55">
            <v>285.36</v>
          </cell>
          <cell r="G55">
            <v>348</v>
          </cell>
        </row>
        <row r="56">
          <cell r="A56">
            <v>59</v>
          </cell>
          <cell r="B56">
            <v>120.36</v>
          </cell>
          <cell r="C56">
            <v>73.16</v>
          </cell>
          <cell r="D56">
            <v>107.97</v>
          </cell>
          <cell r="E56">
            <v>258.42</v>
          </cell>
          <cell r="F56">
            <v>290.27999999999997</v>
          </cell>
          <cell r="G56">
            <v>354</v>
          </cell>
        </row>
        <row r="57">
          <cell r="A57">
            <v>60</v>
          </cell>
          <cell r="B57">
            <v>122.4</v>
          </cell>
          <cell r="C57">
            <v>74.400000000000006</v>
          </cell>
          <cell r="D57">
            <v>109.8</v>
          </cell>
          <cell r="E57">
            <v>262.8</v>
          </cell>
          <cell r="F57">
            <v>295.2</v>
          </cell>
          <cell r="G57">
            <v>360</v>
          </cell>
        </row>
        <row r="58">
          <cell r="A58">
            <v>61</v>
          </cell>
          <cell r="B58">
            <v>124.44</v>
          </cell>
          <cell r="C58">
            <v>75.64</v>
          </cell>
          <cell r="D58">
            <v>111.63</v>
          </cell>
          <cell r="E58">
            <v>267.18</v>
          </cell>
          <cell r="F58" t="str">
            <v>300,12,</v>
          </cell>
          <cell r="G58">
            <v>366</v>
          </cell>
        </row>
        <row r="59">
          <cell r="A59">
            <v>62</v>
          </cell>
          <cell r="B59">
            <v>126.48</v>
          </cell>
          <cell r="C59">
            <v>76.88</v>
          </cell>
          <cell r="D59">
            <v>113.46</v>
          </cell>
          <cell r="E59">
            <v>271.56</v>
          </cell>
          <cell r="F59">
            <v>305.04000000000002</v>
          </cell>
          <cell r="G59">
            <v>372</v>
          </cell>
        </row>
        <row r="60">
          <cell r="A60">
            <v>63</v>
          </cell>
          <cell r="B60">
            <v>128.52000000000001</v>
          </cell>
          <cell r="C60">
            <v>78.12</v>
          </cell>
          <cell r="D60">
            <v>115.29</v>
          </cell>
          <cell r="E60">
            <v>275.94</v>
          </cell>
          <cell r="F60">
            <v>309.95999999999998</v>
          </cell>
          <cell r="G60">
            <v>378</v>
          </cell>
        </row>
        <row r="61">
          <cell r="A61">
            <v>64</v>
          </cell>
          <cell r="B61">
            <v>130.56</v>
          </cell>
          <cell r="C61">
            <v>79.36</v>
          </cell>
          <cell r="D61">
            <v>117.12</v>
          </cell>
          <cell r="E61">
            <v>280.32</v>
          </cell>
          <cell r="F61">
            <v>314.88</v>
          </cell>
          <cell r="G61">
            <v>384</v>
          </cell>
        </row>
        <row r="62">
          <cell r="A62">
            <v>65</v>
          </cell>
          <cell r="B62">
            <v>132.6</v>
          </cell>
          <cell r="C62">
            <v>80.599999999999994</v>
          </cell>
          <cell r="D62">
            <v>118.95</v>
          </cell>
          <cell r="E62">
            <v>284.7</v>
          </cell>
          <cell r="F62">
            <v>319.8</v>
          </cell>
          <cell r="G62">
            <v>390</v>
          </cell>
        </row>
        <row r="63">
          <cell r="A63">
            <v>66</v>
          </cell>
          <cell r="B63">
            <v>134.63999999999999</v>
          </cell>
          <cell r="C63">
            <v>81.84</v>
          </cell>
          <cell r="D63">
            <v>120.78</v>
          </cell>
          <cell r="E63">
            <v>289.08</v>
          </cell>
          <cell r="F63">
            <v>324.72000000000003</v>
          </cell>
          <cell r="G63">
            <v>396</v>
          </cell>
        </row>
        <row r="64">
          <cell r="A64">
            <v>67</v>
          </cell>
          <cell r="B64">
            <v>136.68</v>
          </cell>
          <cell r="C64">
            <v>83.08</v>
          </cell>
          <cell r="D64">
            <v>122.61</v>
          </cell>
          <cell r="E64">
            <v>293.45999999999998</v>
          </cell>
          <cell r="F64">
            <v>329.64</v>
          </cell>
          <cell r="G64">
            <v>402</v>
          </cell>
        </row>
        <row r="65">
          <cell r="A65">
            <v>68</v>
          </cell>
          <cell r="B65">
            <v>138.72</v>
          </cell>
          <cell r="C65">
            <v>84.32</v>
          </cell>
          <cell r="D65">
            <v>124.44</v>
          </cell>
          <cell r="E65">
            <v>297.83999999999997</v>
          </cell>
          <cell r="F65">
            <v>334.56</v>
          </cell>
          <cell r="G65">
            <v>408</v>
          </cell>
        </row>
        <row r="66">
          <cell r="A66">
            <v>69</v>
          </cell>
          <cell r="B66">
            <v>140.76</v>
          </cell>
          <cell r="C66">
            <v>85.56</v>
          </cell>
          <cell r="D66">
            <v>126.27</v>
          </cell>
          <cell r="E66">
            <v>302.22000000000003</v>
          </cell>
          <cell r="F66">
            <v>339.48</v>
          </cell>
          <cell r="G66">
            <v>414</v>
          </cell>
        </row>
        <row r="67">
          <cell r="A67">
            <v>70</v>
          </cell>
          <cell r="B67">
            <v>142.80000000000001</v>
          </cell>
          <cell r="C67">
            <v>86.8</v>
          </cell>
          <cell r="D67">
            <v>128.1</v>
          </cell>
          <cell r="E67">
            <v>306.60000000000002</v>
          </cell>
          <cell r="F67">
            <v>344.4</v>
          </cell>
          <cell r="G67">
            <v>420</v>
          </cell>
        </row>
        <row r="68">
          <cell r="A68">
            <v>71</v>
          </cell>
          <cell r="B68">
            <v>144.84</v>
          </cell>
          <cell r="C68">
            <v>88.04</v>
          </cell>
          <cell r="D68">
            <v>129.93</v>
          </cell>
          <cell r="E68">
            <v>310.98</v>
          </cell>
          <cell r="F68">
            <v>349.32</v>
          </cell>
          <cell r="G68">
            <v>426</v>
          </cell>
        </row>
        <row r="69">
          <cell r="A69">
            <v>72</v>
          </cell>
          <cell r="B69">
            <v>146.88</v>
          </cell>
          <cell r="C69">
            <v>89.28</v>
          </cell>
          <cell r="D69">
            <v>131.76</v>
          </cell>
          <cell r="E69">
            <v>315.36</v>
          </cell>
          <cell r="F69">
            <v>354.24</v>
          </cell>
          <cell r="G69">
            <v>432</v>
          </cell>
        </row>
        <row r="70">
          <cell r="A70">
            <v>73</v>
          </cell>
          <cell r="B70">
            <v>148.91999999999999</v>
          </cell>
          <cell r="C70">
            <v>90.52</v>
          </cell>
          <cell r="D70">
            <v>133.59</v>
          </cell>
          <cell r="E70">
            <v>319.74</v>
          </cell>
          <cell r="F70">
            <v>359.16</v>
          </cell>
          <cell r="G70">
            <v>438</v>
          </cell>
        </row>
        <row r="71">
          <cell r="A71">
            <v>74</v>
          </cell>
          <cell r="B71">
            <v>150.96</v>
          </cell>
          <cell r="C71">
            <v>91.76</v>
          </cell>
          <cell r="D71">
            <v>135.41999999999999</v>
          </cell>
          <cell r="E71">
            <v>324.12</v>
          </cell>
          <cell r="F71">
            <v>364.08</v>
          </cell>
          <cell r="G71">
            <v>444</v>
          </cell>
        </row>
        <row r="72">
          <cell r="A72">
            <v>75</v>
          </cell>
          <cell r="B72">
            <v>153</v>
          </cell>
          <cell r="C72">
            <v>93</v>
          </cell>
          <cell r="D72">
            <v>137.25</v>
          </cell>
          <cell r="E72">
            <v>328.5</v>
          </cell>
          <cell r="F72">
            <v>369</v>
          </cell>
          <cell r="G72">
            <v>450</v>
          </cell>
        </row>
        <row r="73">
          <cell r="A73">
            <v>76</v>
          </cell>
          <cell r="B73">
            <v>155.04</v>
          </cell>
          <cell r="C73">
            <v>94.24</v>
          </cell>
          <cell r="D73">
            <v>139.08000000000001</v>
          </cell>
          <cell r="E73">
            <v>332.88</v>
          </cell>
          <cell r="F73">
            <v>373.92</v>
          </cell>
          <cell r="G73">
            <v>456</v>
          </cell>
        </row>
        <row r="74">
          <cell r="A74">
            <v>77</v>
          </cell>
          <cell r="B74">
            <v>157.08000000000001</v>
          </cell>
          <cell r="C74">
            <v>95.48</v>
          </cell>
          <cell r="D74">
            <v>140.91</v>
          </cell>
          <cell r="E74">
            <v>337.26</v>
          </cell>
          <cell r="F74">
            <v>378.84</v>
          </cell>
          <cell r="G74">
            <v>462</v>
          </cell>
        </row>
        <row r="75">
          <cell r="A75">
            <v>78</v>
          </cell>
          <cell r="B75">
            <v>159.12</v>
          </cell>
          <cell r="C75">
            <v>96.72</v>
          </cell>
          <cell r="D75">
            <v>142.74</v>
          </cell>
          <cell r="E75">
            <v>341.64</v>
          </cell>
          <cell r="F75">
            <v>383.76</v>
          </cell>
          <cell r="G75">
            <v>468</v>
          </cell>
        </row>
        <row r="76">
          <cell r="A76">
            <v>79</v>
          </cell>
          <cell r="B76">
            <v>161.16</v>
          </cell>
          <cell r="C76">
            <v>97.96</v>
          </cell>
          <cell r="D76">
            <v>144.57</v>
          </cell>
          <cell r="E76">
            <v>346.02</v>
          </cell>
          <cell r="F76">
            <v>388.68</v>
          </cell>
          <cell r="G76">
            <v>474</v>
          </cell>
        </row>
        <row r="77">
          <cell r="A77">
            <v>80</v>
          </cell>
          <cell r="B77">
            <v>163.19999999999999</v>
          </cell>
          <cell r="C77">
            <v>99.2</v>
          </cell>
          <cell r="D77">
            <v>146.4</v>
          </cell>
          <cell r="E77">
            <v>350.4</v>
          </cell>
          <cell r="F77">
            <v>393.6</v>
          </cell>
          <cell r="G77">
            <v>480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Данные для расчёта сметы"/>
      <sheetName val="93-110"/>
      <sheetName val="ПДР"/>
      <sheetName val="Зап-3- СЦБ"/>
      <sheetName val="1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выборка на22 июня"/>
      <sheetName val="ЭХЗ"/>
      <sheetName val="Таблица 5"/>
      <sheetName val="Таблица 3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топография"/>
      <sheetName val="исходные данные"/>
      <sheetName val="расчетные таблицы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  <sheetName val="Лист2"/>
      <sheetName val="Сводная"/>
      <sheetName val="Зап-3- СЦБ"/>
      <sheetName val="ИД"/>
      <sheetName val="См3 СЦБ-зап"/>
      <sheetName val="Амур ДОН"/>
      <sheetName val="Шкаф"/>
      <sheetName val="Коэфф1."/>
      <sheetName val="Прайс лист"/>
      <sheetName val="Данные для расчёта сметы"/>
      <sheetName val="1.1."/>
      <sheetName val="СметаСводная Рыб"/>
      <sheetName val="шаблон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Пример расчета"/>
      <sheetName val="Калплан Кра"/>
      <sheetName val="УП _2004"/>
      <sheetName val="sapactivexlhiddensheet"/>
      <sheetName val="ИДвалка"/>
      <sheetName val="Коэфф"/>
      <sheetName val="Справочные данные"/>
      <sheetName val="Справка"/>
      <sheetName val="Командировочные"/>
      <sheetName val="13.1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вод"/>
      <sheetName val="Зап-3- СЦБ"/>
      <sheetName val="Смета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1.1."/>
      <sheetName val="СМЕТА проект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вариант"/>
      <sheetName val="Землеотвод"/>
      <sheetName val="93-110"/>
      <sheetName val="Пример расчета"/>
      <sheetName val="см8"/>
      <sheetName val="СП"/>
      <sheetName val="пятилетка"/>
      <sheetName val="мониторинг"/>
      <sheetName val="Б.Сатка"/>
      <sheetName val="Дополнительные параметры"/>
      <sheetName val="breakdown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Лист2"/>
      <sheetName val="топография"/>
      <sheetName val="исходные данные"/>
      <sheetName val="расчетные таблицы"/>
      <sheetName val="Данные для расчёта сметы"/>
      <sheetName val="total"/>
      <sheetName val="топо"/>
      <sheetName val="Комплектация"/>
      <sheetName val="трубы"/>
      <sheetName val="СМР"/>
      <sheetName val="дороги"/>
      <sheetName val="геолог"/>
      <sheetName val="Справочные данные"/>
      <sheetName val="геол-Ик"/>
      <sheetName val="к.84-к.83"/>
      <sheetName val="Данные_для_расчёта_сметы"/>
      <sheetName val="свод_2"/>
      <sheetName val="свод_3"/>
      <sheetName val="к_84-к_83"/>
      <sheetName val="ПДР"/>
      <sheetName val="Коэфф1."/>
      <sheetName val="1.1"/>
      <sheetName val="График III квартал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График"/>
      <sheetName val="Суточная"/>
      <sheetName val="СС"/>
      <sheetName val="Product"/>
      <sheetName val="Цена"/>
      <sheetName val="Обновление"/>
      <sheetName val="Зап-3- СЦБ"/>
      <sheetName val="Справочн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  <sheetName val="Лист2"/>
      <sheetName val="кп ГК"/>
      <sheetName val="информация"/>
      <sheetName val="93-110"/>
      <sheetName val="СметаСводная"/>
      <sheetName val="ИД"/>
      <sheetName val="УП _2004"/>
      <sheetName val="sapactivexlhiddensheet"/>
      <sheetName val="Calc"/>
      <sheetName val="ВСТО-трасса_2-вар_ТЭО"/>
      <sheetName val="ВСТО-трасса_1-вар_РД"/>
      <sheetName val="ВСТО-трасса_1-вар_ТЭО"/>
      <sheetName val="ВСТО-трасса_2-вар_РД"/>
      <sheetName val="КП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к.84-к.83"/>
      <sheetName val="СМЕТА проект"/>
      <sheetName val="Дополнительные параметры"/>
      <sheetName val="Прибыль опл"/>
      <sheetName val="13.1"/>
      <sheetName val="в работу"/>
      <sheetName val="Шкаф"/>
      <sheetName val="Коэфф1."/>
      <sheetName val="Прайс лист"/>
      <sheetName val="Destination"/>
      <sheetName val="Смета 1свод"/>
      <sheetName val="Упр"/>
      <sheetName val="СметаСводная павильон"/>
      <sheetName val=""/>
      <sheetName val="list"/>
      <sheetName val="мсн"/>
      <sheetName val="РП"/>
      <sheetName val="КП (2)"/>
      <sheetName val="База Геология"/>
      <sheetName val="Лист опроса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ная 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График"/>
      <sheetName val="Пример расчета"/>
      <sheetName val="ПДР ООО &quot;Юкос ФБЦ&quot;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Шкаф"/>
      <sheetName val="Коэфф1."/>
      <sheetName val="Прайс лист"/>
      <sheetName val="Табл38-7"/>
      <sheetName val="вариант"/>
      <sheetName val="СС"/>
      <sheetName val="свод 2"/>
      <sheetName val="Баланс (Ф1)"/>
      <sheetName val="Прибыль опл"/>
      <sheetName val="data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КП (2)"/>
      <sheetName val="13.1"/>
      <sheetName val="Коэф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охранить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в работу"/>
      <sheetName val="Opex personnel (Term facs)"/>
      <sheetName val="1П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ПДР"/>
      <sheetName val="свод 2"/>
      <sheetName val="свод 3"/>
      <sheetName val="РасчетКомандир1"/>
      <sheetName val="РасчетКомандир2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См3 СЦБ-зап"/>
      <sheetName val="СметаСводная Рыб"/>
      <sheetName val="УП _2004"/>
      <sheetName val="Справка"/>
      <sheetName val="Упр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ПДР"/>
      <sheetName val="см8"/>
      <sheetName val="DATA"/>
      <sheetName val="Списки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Зап-3- СЦБ"/>
      <sheetName val="Табл38-7"/>
      <sheetName val="Кредиты"/>
      <sheetName val="13.1"/>
      <sheetName val="информация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к.84-к.83"/>
      <sheetName val="Счет-Фактура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Opex personnel (Term facs)"/>
      <sheetName val="К.рын"/>
      <sheetName val="Сводная смета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Сводная смета"/>
      <sheetName val="list"/>
      <sheetName val="ВКЕ"/>
      <sheetName val="СМЕТА проект"/>
      <sheetName val="РП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топография"/>
      <sheetName val="топо"/>
      <sheetName val="свод 3"/>
      <sheetName val="1.3"/>
      <sheetName val="ц_1991"/>
      <sheetName val="информация"/>
      <sheetName val="Данные для расчёта сметы"/>
      <sheetName val="свод 2"/>
      <sheetName val="Землеотвод"/>
      <sheetName val="Упр"/>
      <sheetName val="См 1 наруж.водопровод"/>
      <sheetName val="СметаСводная павильон"/>
      <sheetName val="свод"/>
      <sheetName val="НМА"/>
      <sheetName val="сводная"/>
      <sheetName val="шаблон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  <sheetName val="свод"/>
      <sheetName val="информация"/>
      <sheetName val="топо"/>
      <sheetName val="Данные для расчёта сметы"/>
      <sheetName val="К.рын"/>
      <sheetName val="Сводная смета"/>
      <sheetName val="ц_1991"/>
      <sheetName val="Упр"/>
      <sheetName val="шаблон"/>
      <sheetName val="1.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См 1 наруж.водопровод"/>
      <sheetName val="1.3"/>
      <sheetName val="Упр"/>
      <sheetName val="Данные для расчёта сметы"/>
      <sheetName val="СметаСводная павильон"/>
      <sheetName val="топо"/>
      <sheetName val="НМА"/>
      <sheetName val="свод"/>
      <sheetName val="Землеотвод"/>
      <sheetName val="сводная"/>
      <sheetName val="sapactivexlhiddensheet"/>
      <sheetName val="OCK1"/>
      <sheetName val="Калплан Кра"/>
      <sheetName val="свод1"/>
      <sheetName val="ц_1991"/>
      <sheetName val="Пример расчета"/>
      <sheetName val="свод 3"/>
      <sheetName val="информация"/>
      <sheetName val="свод 2"/>
      <sheetName val="ПДР"/>
      <sheetName val="мсн"/>
      <sheetName val="Ачинский НПЗ"/>
      <sheetName val="изыскания 2"/>
      <sheetName val="исходные данные"/>
      <sheetName val="расчетные таблицы"/>
      <sheetName val="шаблон"/>
      <sheetName val="пятилетка"/>
      <sheetName val="мониторинг"/>
      <sheetName val="Дополнительные параметры"/>
      <sheetName val="ИД"/>
      <sheetName val="Шкаф"/>
      <sheetName val="Коэфф1."/>
      <sheetName val="Прайс лист"/>
      <sheetName val="Summary"/>
      <sheetName val="р.Волхов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СС"/>
      <sheetName val="КП к ГК"/>
    </sheetNames>
    <sheetDataSet>
      <sheetData sheetId="0"/>
      <sheetData sheetId="1"/>
      <sheetData sheetId="2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м3 СЦБ-зап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Зап-3- СЦБ"/>
      <sheetName val="Смета"/>
      <sheetName val="СметаСводная Рыб"/>
      <sheetName val="Переменные и константы"/>
      <sheetName val="топография"/>
      <sheetName val="СметаСводная"/>
      <sheetName val="КП к снег Рыбинская"/>
      <sheetName val="1.3"/>
      <sheetName val="СметаСводная Колпино"/>
      <sheetName val="мсн"/>
      <sheetName val="К"/>
      <sheetName val="Данные для расчёта сметы"/>
      <sheetName val="Смета-Т"/>
      <sheetName val="оператор"/>
      <sheetName val="исх_данные"/>
      <sheetName val="D"/>
      <sheetName val="OCK1"/>
      <sheetName val="Землеотвод"/>
      <sheetName val="ИГ1"/>
      <sheetName val="ПДР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топо"/>
      <sheetName val="свод 3"/>
      <sheetName val="свод"/>
      <sheetName val="р.Волхов"/>
      <sheetName val="Пример расчета"/>
      <sheetName val="Калплан Кра"/>
      <sheetName val="sapactivexlhiddensheet"/>
      <sheetName val="Общая часть"/>
      <sheetName val="Сводная"/>
      <sheetName val="См 1 наруж.водопровод"/>
      <sheetName val="ст ГТМ"/>
      <sheetName val="Шкаф"/>
      <sheetName val="Коэфф1."/>
      <sheetName val="Прайс лист"/>
      <sheetName val="Лист2"/>
      <sheetName val="шаблон"/>
      <sheetName val="информация"/>
      <sheetName val="Справочные данные"/>
      <sheetName val="Смета 1свод"/>
      <sheetName val="ИД"/>
      <sheetName val="Амур ДОН"/>
      <sheetName val="Лист1"/>
      <sheetName val="Ачинский НПЗ"/>
      <sheetName val="КР РП Мост 50-летия"/>
      <sheetName val="3труба (П)"/>
      <sheetName val="Сводная смета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Ачинский НПЗ"/>
      <sheetName val="СметаСводная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КП Прим (3)"/>
      <sheetName val="3труба (П)"/>
      <sheetName val="Summary"/>
      <sheetName val="sapactivexlhiddensheet"/>
      <sheetName val="Параметры"/>
      <sheetName val="Дог цена"/>
      <sheetName val="Справка"/>
      <sheetName val="пятилетка"/>
      <sheetName val="мониторинг"/>
      <sheetName val=""/>
      <sheetName val="Геодезия-1.1"/>
      <sheetName val="Сводная смета"/>
      <sheetName val="СМЕТА проект"/>
      <sheetName val="Коэфф1.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Зап-3- СЦБ"/>
      <sheetName val="Смета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Calc"/>
      <sheetName val="ID"/>
      <sheetName val="РП"/>
      <sheetName val="Таблица 2"/>
      <sheetName val="Таблица 3"/>
      <sheetName val="К.рын"/>
      <sheetName val="СС"/>
      <sheetName val="информация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ПИР"/>
      <sheetName val="эл.химз."/>
      <sheetName val="гидрология"/>
      <sheetName val="Амур ДОН"/>
      <sheetName val="топо"/>
      <sheetName val="Лист опроса"/>
      <sheetName val="прод_зап8 (2)"/>
      <sheetName val="540"/>
      <sheetName val="853 (корр) (2)"/>
      <sheetName val="Объемы работ по ПВ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ДР ООО &quot;Юкос ФБЦ&quot;"/>
      <sheetName val="начало"/>
      <sheetName val="2.2 "/>
      <sheetName val="1.1."/>
      <sheetName val="СметаСводная Рыб"/>
      <sheetName val="СметаСводная павильон"/>
      <sheetName val="СЦПР-90-38"/>
      <sheetName val="Исх. данные"/>
      <sheetName val="sapactivexlhiddensheet"/>
      <sheetName val="5ОборРабМест(HP)"/>
      <sheetName val="Свод стоимость"/>
      <sheetName val="Свод объем"/>
      <sheetName val="Приложение 2"/>
      <sheetName val="СМЕТА проект"/>
      <sheetName val="КП с изм.2"/>
      <sheetName val="КП"/>
      <sheetName val="СметаСводная 1 оч"/>
      <sheetName val="х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Lim"/>
      <sheetName val="Хар_"/>
      <sheetName val="С1_"/>
      <sheetName val="Ачинский НПЗ"/>
      <sheetName val="Бюджет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B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  <sheetName val="Данные для расчёта сметы"/>
      <sheetName val="ст ГТМ"/>
      <sheetName val="4"/>
      <sheetName val="свод1"/>
      <sheetName val="справка"/>
      <sheetName val="К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2002_v2_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уб.подряд"/>
      <sheetName val="ПСБ - ОЭ"/>
      <sheetName val="См3 СЦБ-зап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Акт выбора"/>
      <sheetName val="1155"/>
      <sheetName val="выборка на22 июня"/>
      <sheetName val="HP_и_оргтехника"/>
      <sheetName val="СМЕТА_проект"/>
      <sheetName val="Лист_опроса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свод 3"/>
      <sheetName val="ПДР"/>
      <sheetName val="ИГ1"/>
      <sheetName val="ИД"/>
      <sheetName val="Ачинский НПЗ"/>
      <sheetName val="Данные для расчёта сметы"/>
      <sheetName val="КП к ГК"/>
      <sheetName val="изыскания 2"/>
      <sheetName val="Калплан Кра"/>
      <sheetName val="Землеотвод"/>
      <sheetName val="р.Волхов"/>
      <sheetName val="мсн"/>
      <sheetName val="sapactivexlhiddensheet"/>
      <sheetName val="Коэф КВ"/>
      <sheetName val="Упр"/>
      <sheetName val="К"/>
      <sheetName val="Смета-Т"/>
      <sheetName val="Сводная"/>
      <sheetName val="Лист1"/>
      <sheetName val="График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  <sheetName val="Дог цена"/>
      <sheetName val="Общая часть"/>
      <sheetName val="Исходные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1155"/>
      <sheetName val="ЛС_Р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Колпино"/>
      <sheetName val="Лист1"/>
      <sheetName val="свод 2"/>
      <sheetName val="СметаСводная 1 оч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П к ГК"/>
      <sheetName val="К"/>
      <sheetName val="изыскания 2"/>
      <sheetName val="мсн"/>
      <sheetName val="СметаСводная Рыб"/>
      <sheetName val="График"/>
      <sheetName val="1.3"/>
      <sheetName val="sapactivexlhiddensheet"/>
      <sheetName val="Зап-3- СЦБ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Сводная смета"/>
      <sheetName val="Лист опроса"/>
      <sheetName val="4"/>
      <sheetName val="Дог цена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Данные для расчёта сметы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топография"/>
      <sheetName val="sapactivexlhiddensheet"/>
      <sheetName val="См 1 наруж.водопровод"/>
      <sheetName val="ИГ1"/>
      <sheetName val="СметаСводная"/>
      <sheetName val="пятилетка"/>
      <sheetName val="мониторинг"/>
      <sheetName val="Параметры"/>
      <sheetName val="Смета"/>
      <sheetName val="СметаСводная 1 оч"/>
      <sheetName val="Землеотвод"/>
      <sheetName val="свод 2"/>
      <sheetName val="СметаСводная Колпино"/>
      <sheetName val="х"/>
      <sheetName val="ст ГТМ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Смета"/>
      <sheetName val="свод 2"/>
      <sheetName val="пятилетка"/>
      <sheetName val="мониторинг"/>
      <sheetName val="СметаСводная снег"/>
      <sheetName val="sapactivexlhiddensheet"/>
      <sheetName val="топография"/>
      <sheetName val="См 1 наруж.водопровод"/>
      <sheetName val="СметаСводная Колпино"/>
      <sheetName val="свод"/>
      <sheetName val="КП Мак"/>
      <sheetName val="Параметры"/>
      <sheetName val="1"/>
      <sheetName val="93-110"/>
      <sheetName val="р.Волхов"/>
      <sheetName val="Землеотвод"/>
      <sheetName val="Калплан Кра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Коэфф1."/>
      <sheetName val="sapactivexlhiddensheet"/>
      <sheetName val="Лист1"/>
      <sheetName val="свод"/>
      <sheetName val="Список"/>
      <sheetName val="КП Мак"/>
      <sheetName val="р.Волхов"/>
      <sheetName val="смета СИД"/>
      <sheetName val="СметаСводная Колпино"/>
      <sheetName val="Землеотвод"/>
      <sheetName val="эл.химз."/>
      <sheetName val="КП НовоКов"/>
      <sheetName val="пятилетка"/>
      <sheetName val="мониторинг"/>
      <sheetName val="Калплан ОИ2 Макм крестики"/>
      <sheetName val="Коэф КВ"/>
      <sheetName val="Подрядчики"/>
      <sheetName val="Калплан Кра"/>
      <sheetName val="1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гидрология"/>
      <sheetName val="КП Прим (3)"/>
      <sheetName val="кп"/>
      <sheetName val="Summary"/>
      <sheetName val="свод (2)"/>
      <sheetName val="График"/>
      <sheetName val="Дополнительные параметры"/>
      <sheetName val="Титул1"/>
      <sheetName val="Титул2"/>
      <sheetName val="Титул3"/>
      <sheetName val="1.3"/>
      <sheetName val="см8"/>
      <sheetName val="Хаттон 90.90 Femco"/>
      <sheetName val="свод1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свод1"/>
      <sheetName val="1"/>
      <sheetName val="КП Прим (3)"/>
      <sheetName val="Калплан Кра"/>
      <sheetName val="Дополнительные параметры"/>
      <sheetName val="см8"/>
      <sheetName val="гидрология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сводная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  <sheetName val="Смета терзем"/>
      <sheetName val="См 1 наруж.водопровод"/>
      <sheetName val="СметаСводная"/>
      <sheetName val="информация"/>
      <sheetName val="топография"/>
      <sheetName val="Кал.план Жукова даты - не надо"/>
      <sheetName val="р.Волхов"/>
      <sheetName val="смета СИД"/>
      <sheetName val="пятилетка"/>
      <sheetName val="мониторинг"/>
      <sheetName val="эл.химз."/>
      <sheetName val="93-110"/>
      <sheetName val="Смета"/>
      <sheetName val="Смета 1свод"/>
      <sheetName val="Коэфф1."/>
      <sheetName val="Лист3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Дополнительные параметры"/>
      <sheetName val="КП НовоКов"/>
      <sheetName val="Параметры"/>
      <sheetName val="гидрология"/>
      <sheetName val="КП Прим (3)"/>
      <sheetName val="Итог"/>
      <sheetName val="Лист2"/>
      <sheetName val="Гр5(о)"/>
      <sheetName val="1"/>
      <sheetName val="ПДР"/>
      <sheetName val="КП Мак"/>
      <sheetName val="АЧ"/>
      <sheetName val="Прочее"/>
      <sheetName val="ОПС"/>
      <sheetName val="ИДвалк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Данные для расчёта сметы"/>
      <sheetName val="График"/>
      <sheetName val="Счет-Фактура"/>
      <sheetName val="Переменные и константы"/>
      <sheetName val="СметаСводная 1 оч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МЕТА проект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вод (2)"/>
      <sheetName val="пятилетка"/>
      <sheetName val="мониторинг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изыскания 2"/>
      <sheetName val="Калплан Кра"/>
      <sheetName val="Материалы"/>
      <sheetName val="Баланс (Ф1)"/>
      <sheetName val="К"/>
      <sheetName val="RSOILBAL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2.2 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Полигон - ИЭИ "/>
      <sheetName val="Ком"/>
      <sheetName val="ПД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ПРОЦЕНТЫ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ЭХЗ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1"/>
      <sheetName val="РП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информация"/>
      <sheetName val="шаблон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Акт выбора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топография"/>
      <sheetName val="См 1 наруж.водопровод"/>
      <sheetName val="свод"/>
      <sheetName val="Данные для расчёта сметы"/>
      <sheetName val="сводная"/>
      <sheetName val="СМЕТА проект"/>
      <sheetName val="СметаСводная Рыб"/>
      <sheetName val="СметаСводная 1 оч"/>
      <sheetName val="СметаСводная"/>
      <sheetName val="Объемы работ по ПВ"/>
      <sheetName val="Смета 1свод"/>
      <sheetName val="3труба (П)"/>
      <sheetName val="Лист1"/>
      <sheetName val="Смета"/>
      <sheetName val="Упр"/>
      <sheetName val="BACT"/>
    </sheetNames>
    <sheetDataSet>
      <sheetData sheetId="0"/>
      <sheetData sheetId="1"/>
      <sheetData sheetId="2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сводная"/>
      <sheetName val="топография"/>
      <sheetName val="см8"/>
      <sheetName val="свод"/>
      <sheetName val="Данные для расчёта сметы"/>
      <sheetName val="См 1 наруж.водопровод"/>
      <sheetName val="Объемы работ по ПВ"/>
      <sheetName val="Смета 1свод"/>
      <sheetName val="свод1"/>
      <sheetName val="гидрология"/>
      <sheetName val="СметаСводная Рыб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3труба (П)"/>
      <sheetName val="sapactivexlhiddensheet"/>
      <sheetName val="ИД"/>
      <sheetName val="Кал.план Жукова даты - не надо"/>
      <sheetName val="шаблон"/>
      <sheetName val="Калькуляция_2012"/>
      <sheetName val="3.труба (П)"/>
      <sheetName val="19 МОЗ "/>
      <sheetName val="Сводная 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изыскания 2"/>
      <sheetName val="КП к ГК"/>
      <sheetName val="OCK1"/>
      <sheetName val="Summary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мсн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BACT"/>
      <sheetName val="База Геодезия"/>
      <sheetName val="Расч(подря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Смета"/>
      <sheetName val="Хаттон 90.90 Femco"/>
      <sheetName val="ИГ1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  <sheetName val="Объемы работ по ПВ"/>
      <sheetName val="СметаСводная Рыб"/>
      <sheetName val="РП"/>
      <sheetName val="СМЕТА проект"/>
      <sheetName val="сводная"/>
      <sheetName val="смета СИД"/>
      <sheetName val="р.Волхов"/>
      <sheetName val="КП Прим (3)"/>
      <sheetName val="гидрология"/>
      <sheetName val="часы"/>
      <sheetName val="мсн"/>
      <sheetName val="sapactivexlhiddensheet"/>
      <sheetName val="геология "/>
      <sheetName val="КП НовоКов"/>
      <sheetName val="эл.химз."/>
      <sheetName val="свод (2)"/>
      <sheetName val="ЗП_ЮНГ"/>
      <sheetName val="Параметры"/>
      <sheetName val="1"/>
      <sheetName val="ИД"/>
      <sheetName val="Лист3"/>
      <sheetName val="ОПС"/>
      <sheetName val="шаблон"/>
      <sheetName val="Смета терзем"/>
      <sheetName val="фонтан разбитый2"/>
      <sheetName val="матер."/>
      <sheetName val="Январь"/>
      <sheetName val="Калплан ОИ2 Макм крестики"/>
      <sheetName val="Смета ПД"/>
      <sheetName val="ИДвалка"/>
      <sheetName val="доходы и расходы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8"/>
      <sheetName val="Смета"/>
      <sheetName val="свод1"/>
      <sheetName val="СметаСводная"/>
      <sheetName val="свод"/>
      <sheetName val="свод 2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СметаСводная 1 оч"/>
      <sheetName val="Итог"/>
      <sheetName val="Таблица 4 АСУТП"/>
      <sheetName val="Смета 5.2. Кусты25,29,31,65"/>
      <sheetName val="НМА"/>
      <sheetName val="list"/>
      <sheetName val="Обновление"/>
      <sheetName val="Цена"/>
      <sheetName val="Product"/>
      <sheetName val="Подрядчики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"/>
      <sheetName val="сохранить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Лист1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Перечень ИУ"/>
      <sheetName val="Упр"/>
      <sheetName val="оператор"/>
      <sheetName val="исх_данные"/>
      <sheetName val="ст ГТМ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мат"/>
      <sheetName val="суб_подряд"/>
      <sheetName val="ПСБ_-_ОЭ"/>
      <sheetName val="D"/>
      <sheetName val="4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ЛЧ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Leistungsakt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PO Data"/>
      <sheetName val="Source Lists"/>
      <sheetName val="геолог"/>
      <sheetName val="SakhNIPI5"/>
      <sheetName val="ПИР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3труба (П)"/>
      <sheetName val="См.3_АСУ"/>
      <sheetName val="15"/>
      <sheetName val="Восстановл_Лист37"/>
      <sheetName val="16"/>
      <sheetName val="Коэф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Rub"/>
      <sheetName val="Акт выбора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1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  <sheetName val="См 1 наруж.водопровод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Объемы работ по ПВ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93-110"/>
      <sheetName val="Смета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  <sheetName val="матер."/>
      <sheetName val="геология "/>
      <sheetName val="Хаттон 90.90 Femco"/>
      <sheetName val="Итог"/>
      <sheetName val="свод общ"/>
      <sheetName val="СметаСводная снег"/>
      <sheetName val="р.Волхов"/>
      <sheetName val="ресурсная вед."/>
      <sheetName val="шаблон"/>
      <sheetName val="ОПС"/>
      <sheetName val="ИД1"/>
      <sheetName val="кп"/>
      <sheetName val="ПРОГНОЗ_1"/>
      <sheetName val="Гр5(о)"/>
      <sheetName val="АЧ"/>
      <sheetName val="КП Прим (3)"/>
      <sheetName val="гидрология"/>
      <sheetName val="смета СИД"/>
      <sheetName val="Объемы работ по ПВ"/>
      <sheetName val="эл.химз."/>
      <sheetName val="Параметры"/>
      <sheetName val="Лист3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АЧ"/>
      <sheetName val="топография"/>
      <sheetName val="свод1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  <sheetName val="Январь"/>
      <sheetName val="НМА"/>
      <sheetName val="фонтан разбитый2"/>
      <sheetName val="См 1 наруж.водопровод"/>
      <sheetName val="Смета 1свод"/>
      <sheetName val="Смета 3 Гидролог"/>
      <sheetName val="ИДвалка"/>
      <sheetName val="матер."/>
      <sheetName val="sapactivexlhiddensheet"/>
      <sheetName val="геология "/>
      <sheetName val="свод общ"/>
      <sheetName val="ресурсная вед."/>
      <sheetName val="Объемы работ по ПВ"/>
      <sheetName val="ОПС"/>
      <sheetName val="ИД1"/>
      <sheetName val="Лист1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м8"/>
      <sheetName val="Смета"/>
      <sheetName val="свод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  <sheetName val="АЧ"/>
      <sheetName val="свод 2"/>
      <sheetName val="часы"/>
      <sheetName val="смета СИД"/>
      <sheetName val="кп"/>
      <sheetName val="Смета 5.2. Кусты25,29,31,65"/>
      <sheetName val="Лист3"/>
      <sheetName val="Итог"/>
      <sheetName val="ЗП_ЮНГ"/>
      <sheetName val="Январь"/>
      <sheetName val="фонтан разбитый2"/>
      <sheetName val="См 1 наруж.водопровод"/>
      <sheetName val="Прайс лист"/>
      <sheetName val="Смета 3 Гидролог"/>
      <sheetName val="матер."/>
      <sheetName val="СП"/>
      <sheetName val="пятилетка"/>
      <sheetName val="мониторинг"/>
      <sheetName val="ИД"/>
      <sheetName val="ИД1"/>
      <sheetName val="свод1"/>
      <sheetName val=""/>
      <sheetName val="Параметры"/>
      <sheetName val="Калплан ОИ2 Макм крестики"/>
      <sheetName val="ИДвалка"/>
      <sheetName val="геология "/>
      <sheetName val="БД"/>
      <sheetName val="Хаттон 90.90 Femco"/>
      <sheetName val="Смета 7"/>
      <sheetName val="Расчет зарплаты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Данные для расчёта сметы"/>
      <sheetName val="Лист2"/>
      <sheetName val="эл_химз_"/>
      <sheetName val="геология_"/>
      <sheetName val="справ_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лч и кам"/>
      <sheetName val="П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/>
      <sheetData sheetId="296"/>
      <sheetData sheetId="297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Лист2"/>
      <sheetName val="СметаСводная снег"/>
      <sheetName val="93-110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Зап-3- СЦБ"/>
      <sheetName val="Данные для расчёта сметы"/>
      <sheetName val="свод 2"/>
      <sheetName val="Прибыль опл"/>
      <sheetName val="СМЕТА проект"/>
      <sheetName val="таблица руководству"/>
      <sheetName val="Суточная добыча за неделю"/>
      <sheetName val="РП"/>
      <sheetName val="list"/>
      <sheetName val="Вспомогательный"/>
      <sheetName val="ПДР"/>
      <sheetName val="информация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часы"/>
      <sheetName val="кп (3)"/>
      <sheetName val="СП"/>
      <sheetName val="Лист3"/>
      <sheetName val="sapactivexlhiddensheet"/>
      <sheetName val="смета СИД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РС 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"/>
      <sheetName val="топография"/>
      <sheetName val="Смета 1свод"/>
      <sheetName val="Коэфф1."/>
      <sheetName val="sapactivexlhiddensheet"/>
      <sheetName val="Лист3"/>
      <sheetName val="информация"/>
      <sheetName val="list"/>
      <sheetName val="СметаСводная Рыб"/>
      <sheetName val="свод 2"/>
      <sheetName val="Лист1"/>
      <sheetName val="сводная"/>
      <sheetName val="СметаСводная павильон"/>
      <sheetName val="свод1"/>
      <sheetName val="Смета 5.2. Кусты25,29,31,65"/>
      <sheetName val="Данные для расчёта сметы"/>
      <sheetName val="СметаСводная 1 оч"/>
      <sheetName val="ИГ1"/>
      <sheetName val="Калплан ОИ2 Макм крестики"/>
      <sheetName val="Лист2"/>
      <sheetName val="часы"/>
      <sheetName val="см8"/>
      <sheetName val="СметаСводная снег"/>
      <sheetName val="СП"/>
      <sheetName val="Итог"/>
      <sheetName val="1"/>
      <sheetName val="ПДР"/>
      <sheetName val="Смета терзем"/>
      <sheetName val="СметаСводная"/>
      <sheetName val="Кал.план Жукова даты - не надо"/>
      <sheetName val="См 1 наруж.водопровод"/>
      <sheetName val="р.Волхов"/>
      <sheetName val="смета СИД"/>
      <sheetName val="пятилетка"/>
      <sheetName val="мониторинг"/>
      <sheetName val="эл.химз."/>
      <sheetName val="ПД-2.2"/>
      <sheetName val="Экология-3.1"/>
      <sheetName val="таблица руководству"/>
      <sheetName val="Суточная добыча за неделю"/>
      <sheetName val="Арматур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Norm"/>
      <sheetName val="sapactivexlhiddensheet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Капитальные затраты"/>
      <sheetName val="Обновление"/>
      <sheetName val="Product"/>
      <sheetName val="Дополнительные параметры"/>
      <sheetName val="Лист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СметаСводная Рыб"/>
      <sheetName val="УКП"/>
      <sheetName val="Panduit"/>
      <sheetName val="Справочные данные"/>
      <sheetName val="Акт выбора"/>
      <sheetName val="total"/>
      <sheetName val="Комплектация"/>
      <sheetName val="трубы"/>
      <sheetName val="СМР"/>
      <sheetName val="дороги"/>
      <sheetName val="PwC Copies from old models --&gt;&gt;"/>
      <sheetName val="Зап-3- СЦБ"/>
      <sheetName val="ПОДПИСИ"/>
      <sheetName val="ЭХ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1ПС"/>
      <sheetName val="Смета"/>
      <sheetName val="топо"/>
      <sheetName val="Сводная газопровод"/>
      <sheetName val="5ОборРабМест(HP)"/>
      <sheetName val="к.84-к.83"/>
      <sheetName val="Упр"/>
      <sheetName val="См 1 наруж.водопровод"/>
      <sheetName val="РП"/>
      <sheetName val="Обновление"/>
      <sheetName val="Цена"/>
      <sheetName val="Product"/>
      <sheetName val="Лист1"/>
      <sheetName val="График"/>
      <sheetName val="Данные для расчёта сметы"/>
      <sheetName val="Коэф"/>
      <sheetName val="Сводная"/>
      <sheetName val="OCK1"/>
      <sheetName val="КП (2)"/>
      <sheetName val="в работу"/>
      <sheetName val="Геология"/>
      <sheetName val="Геофизика"/>
      <sheetName val="Journals"/>
      <sheetName val="Табл38-7"/>
      <sheetName val="ЭХЗ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араметры"/>
      <sheetName val="СтрЗапасов (2)"/>
      <sheetName val="Прибыль опл"/>
      <sheetName val="все"/>
      <sheetName val="Хар_"/>
      <sheetName val="С1_"/>
      <sheetName val="УКП"/>
      <sheetName val="Lim"/>
      <sheetName val="СПЕЦИФИКАЦИЯ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Norm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view="pageBreakPreview" topLeftCell="A10" zoomScale="130" zoomScaleNormal="120" zoomScaleSheetLayoutView="130" workbookViewId="0">
      <selection activeCell="E7" sqref="E7:F7"/>
    </sheetView>
  </sheetViews>
  <sheetFormatPr defaultRowHeight="15" x14ac:dyDescent="0.25"/>
  <cols>
    <col min="1" max="1" width="7.140625" customWidth="1"/>
    <col min="2" max="2" width="37.7109375" customWidth="1"/>
    <col min="3" max="3" width="17.7109375" customWidth="1"/>
    <col min="4" max="4" width="13.85546875" customWidth="1"/>
    <col min="5" max="5" width="13" customWidth="1"/>
    <col min="6" max="6" width="15.85546875" customWidth="1"/>
    <col min="7" max="7" width="13.5703125" customWidth="1"/>
    <col min="259" max="259" width="12.42578125" customWidth="1"/>
    <col min="260" max="260" width="21.28515625" customWidth="1"/>
    <col min="261" max="261" width="29.5703125" customWidth="1"/>
    <col min="262" max="262" width="27.7109375" customWidth="1"/>
    <col min="263" max="263" width="13.5703125" customWidth="1"/>
    <col min="515" max="515" width="12.42578125" customWidth="1"/>
    <col min="516" max="516" width="21.28515625" customWidth="1"/>
    <col min="517" max="517" width="29.5703125" customWidth="1"/>
    <col min="518" max="518" width="27.7109375" customWidth="1"/>
    <col min="519" max="519" width="13.5703125" customWidth="1"/>
    <col min="771" max="771" width="12.42578125" customWidth="1"/>
    <col min="772" max="772" width="21.28515625" customWidth="1"/>
    <col min="773" max="773" width="29.5703125" customWidth="1"/>
    <col min="774" max="774" width="27.7109375" customWidth="1"/>
    <col min="775" max="775" width="13.5703125" customWidth="1"/>
    <col min="1027" max="1027" width="12.42578125" customWidth="1"/>
    <col min="1028" max="1028" width="21.28515625" customWidth="1"/>
    <col min="1029" max="1029" width="29.5703125" customWidth="1"/>
    <col min="1030" max="1030" width="27.7109375" customWidth="1"/>
    <col min="1031" max="1031" width="13.5703125" customWidth="1"/>
    <col min="1283" max="1283" width="12.42578125" customWidth="1"/>
    <col min="1284" max="1284" width="21.28515625" customWidth="1"/>
    <col min="1285" max="1285" width="29.5703125" customWidth="1"/>
    <col min="1286" max="1286" width="27.7109375" customWidth="1"/>
    <col min="1287" max="1287" width="13.5703125" customWidth="1"/>
    <col min="1539" max="1539" width="12.42578125" customWidth="1"/>
    <col min="1540" max="1540" width="21.28515625" customWidth="1"/>
    <col min="1541" max="1541" width="29.5703125" customWidth="1"/>
    <col min="1542" max="1542" width="27.7109375" customWidth="1"/>
    <col min="1543" max="1543" width="13.5703125" customWidth="1"/>
    <col min="1795" max="1795" width="12.42578125" customWidth="1"/>
    <col min="1796" max="1796" width="21.28515625" customWidth="1"/>
    <col min="1797" max="1797" width="29.5703125" customWidth="1"/>
    <col min="1798" max="1798" width="27.7109375" customWidth="1"/>
    <col min="1799" max="1799" width="13.5703125" customWidth="1"/>
    <col min="2051" max="2051" width="12.42578125" customWidth="1"/>
    <col min="2052" max="2052" width="21.28515625" customWidth="1"/>
    <col min="2053" max="2053" width="29.5703125" customWidth="1"/>
    <col min="2054" max="2054" width="27.7109375" customWidth="1"/>
    <col min="2055" max="2055" width="13.5703125" customWidth="1"/>
    <col min="2307" max="2307" width="12.42578125" customWidth="1"/>
    <col min="2308" max="2308" width="21.28515625" customWidth="1"/>
    <col min="2309" max="2309" width="29.5703125" customWidth="1"/>
    <col min="2310" max="2310" width="27.7109375" customWidth="1"/>
    <col min="2311" max="2311" width="13.5703125" customWidth="1"/>
    <col min="2563" max="2563" width="12.42578125" customWidth="1"/>
    <col min="2564" max="2564" width="21.28515625" customWidth="1"/>
    <col min="2565" max="2565" width="29.5703125" customWidth="1"/>
    <col min="2566" max="2566" width="27.7109375" customWidth="1"/>
    <col min="2567" max="2567" width="13.5703125" customWidth="1"/>
    <col min="2819" max="2819" width="12.42578125" customWidth="1"/>
    <col min="2820" max="2820" width="21.28515625" customWidth="1"/>
    <col min="2821" max="2821" width="29.5703125" customWidth="1"/>
    <col min="2822" max="2822" width="27.7109375" customWidth="1"/>
    <col min="2823" max="2823" width="13.5703125" customWidth="1"/>
    <col min="3075" max="3075" width="12.42578125" customWidth="1"/>
    <col min="3076" max="3076" width="21.28515625" customWidth="1"/>
    <col min="3077" max="3077" width="29.5703125" customWidth="1"/>
    <col min="3078" max="3078" width="27.7109375" customWidth="1"/>
    <col min="3079" max="3079" width="13.5703125" customWidth="1"/>
    <col min="3331" max="3331" width="12.42578125" customWidth="1"/>
    <col min="3332" max="3332" width="21.28515625" customWidth="1"/>
    <col min="3333" max="3333" width="29.5703125" customWidth="1"/>
    <col min="3334" max="3334" width="27.7109375" customWidth="1"/>
    <col min="3335" max="3335" width="13.5703125" customWidth="1"/>
    <col min="3587" max="3587" width="12.42578125" customWidth="1"/>
    <col min="3588" max="3588" width="21.28515625" customWidth="1"/>
    <col min="3589" max="3589" width="29.5703125" customWidth="1"/>
    <col min="3590" max="3590" width="27.7109375" customWidth="1"/>
    <col min="3591" max="3591" width="13.5703125" customWidth="1"/>
    <col min="3843" max="3843" width="12.42578125" customWidth="1"/>
    <col min="3844" max="3844" width="21.28515625" customWidth="1"/>
    <col min="3845" max="3845" width="29.5703125" customWidth="1"/>
    <col min="3846" max="3846" width="27.7109375" customWidth="1"/>
    <col min="3847" max="3847" width="13.5703125" customWidth="1"/>
    <col min="4099" max="4099" width="12.42578125" customWidth="1"/>
    <col min="4100" max="4100" width="21.28515625" customWidth="1"/>
    <col min="4101" max="4101" width="29.5703125" customWidth="1"/>
    <col min="4102" max="4102" width="27.7109375" customWidth="1"/>
    <col min="4103" max="4103" width="13.5703125" customWidth="1"/>
    <col min="4355" max="4355" width="12.42578125" customWidth="1"/>
    <col min="4356" max="4356" width="21.28515625" customWidth="1"/>
    <col min="4357" max="4357" width="29.5703125" customWidth="1"/>
    <col min="4358" max="4358" width="27.7109375" customWidth="1"/>
    <col min="4359" max="4359" width="13.5703125" customWidth="1"/>
    <col min="4611" max="4611" width="12.42578125" customWidth="1"/>
    <col min="4612" max="4612" width="21.28515625" customWidth="1"/>
    <col min="4613" max="4613" width="29.5703125" customWidth="1"/>
    <col min="4614" max="4614" width="27.7109375" customWidth="1"/>
    <col min="4615" max="4615" width="13.5703125" customWidth="1"/>
    <col min="4867" max="4867" width="12.42578125" customWidth="1"/>
    <col min="4868" max="4868" width="21.28515625" customWidth="1"/>
    <col min="4869" max="4869" width="29.5703125" customWidth="1"/>
    <col min="4870" max="4870" width="27.7109375" customWidth="1"/>
    <col min="4871" max="4871" width="13.5703125" customWidth="1"/>
    <col min="5123" max="5123" width="12.42578125" customWidth="1"/>
    <col min="5124" max="5124" width="21.28515625" customWidth="1"/>
    <col min="5125" max="5125" width="29.5703125" customWidth="1"/>
    <col min="5126" max="5126" width="27.7109375" customWidth="1"/>
    <col min="5127" max="5127" width="13.5703125" customWidth="1"/>
    <col min="5379" max="5379" width="12.42578125" customWidth="1"/>
    <col min="5380" max="5380" width="21.28515625" customWidth="1"/>
    <col min="5381" max="5381" width="29.5703125" customWidth="1"/>
    <col min="5382" max="5382" width="27.7109375" customWidth="1"/>
    <col min="5383" max="5383" width="13.5703125" customWidth="1"/>
    <col min="5635" max="5635" width="12.42578125" customWidth="1"/>
    <col min="5636" max="5636" width="21.28515625" customWidth="1"/>
    <col min="5637" max="5637" width="29.5703125" customWidth="1"/>
    <col min="5638" max="5638" width="27.7109375" customWidth="1"/>
    <col min="5639" max="5639" width="13.5703125" customWidth="1"/>
    <col min="5891" max="5891" width="12.42578125" customWidth="1"/>
    <col min="5892" max="5892" width="21.28515625" customWidth="1"/>
    <col min="5893" max="5893" width="29.5703125" customWidth="1"/>
    <col min="5894" max="5894" width="27.7109375" customWidth="1"/>
    <col min="5895" max="5895" width="13.5703125" customWidth="1"/>
    <col min="6147" max="6147" width="12.42578125" customWidth="1"/>
    <col min="6148" max="6148" width="21.28515625" customWidth="1"/>
    <col min="6149" max="6149" width="29.5703125" customWidth="1"/>
    <col min="6150" max="6150" width="27.7109375" customWidth="1"/>
    <col min="6151" max="6151" width="13.5703125" customWidth="1"/>
    <col min="6403" max="6403" width="12.42578125" customWidth="1"/>
    <col min="6404" max="6404" width="21.28515625" customWidth="1"/>
    <col min="6405" max="6405" width="29.5703125" customWidth="1"/>
    <col min="6406" max="6406" width="27.7109375" customWidth="1"/>
    <col min="6407" max="6407" width="13.5703125" customWidth="1"/>
    <col min="6659" max="6659" width="12.42578125" customWidth="1"/>
    <col min="6660" max="6660" width="21.28515625" customWidth="1"/>
    <col min="6661" max="6661" width="29.5703125" customWidth="1"/>
    <col min="6662" max="6662" width="27.7109375" customWidth="1"/>
    <col min="6663" max="6663" width="13.5703125" customWidth="1"/>
    <col min="6915" max="6915" width="12.42578125" customWidth="1"/>
    <col min="6916" max="6916" width="21.28515625" customWidth="1"/>
    <col min="6917" max="6917" width="29.5703125" customWidth="1"/>
    <col min="6918" max="6918" width="27.7109375" customWidth="1"/>
    <col min="6919" max="6919" width="13.5703125" customWidth="1"/>
    <col min="7171" max="7171" width="12.42578125" customWidth="1"/>
    <col min="7172" max="7172" width="21.28515625" customWidth="1"/>
    <col min="7173" max="7173" width="29.5703125" customWidth="1"/>
    <col min="7174" max="7174" width="27.7109375" customWidth="1"/>
    <col min="7175" max="7175" width="13.5703125" customWidth="1"/>
    <col min="7427" max="7427" width="12.42578125" customWidth="1"/>
    <col min="7428" max="7428" width="21.28515625" customWidth="1"/>
    <col min="7429" max="7429" width="29.5703125" customWidth="1"/>
    <col min="7430" max="7430" width="27.7109375" customWidth="1"/>
    <col min="7431" max="7431" width="13.5703125" customWidth="1"/>
    <col min="7683" max="7683" width="12.42578125" customWidth="1"/>
    <col min="7684" max="7684" width="21.28515625" customWidth="1"/>
    <col min="7685" max="7685" width="29.5703125" customWidth="1"/>
    <col min="7686" max="7686" width="27.7109375" customWidth="1"/>
    <col min="7687" max="7687" width="13.5703125" customWidth="1"/>
    <col min="7939" max="7939" width="12.42578125" customWidth="1"/>
    <col min="7940" max="7940" width="21.28515625" customWidth="1"/>
    <col min="7941" max="7941" width="29.5703125" customWidth="1"/>
    <col min="7942" max="7942" width="27.7109375" customWidth="1"/>
    <col min="7943" max="7943" width="13.5703125" customWidth="1"/>
    <col min="8195" max="8195" width="12.42578125" customWidth="1"/>
    <col min="8196" max="8196" width="21.28515625" customWidth="1"/>
    <col min="8197" max="8197" width="29.5703125" customWidth="1"/>
    <col min="8198" max="8198" width="27.7109375" customWidth="1"/>
    <col min="8199" max="8199" width="13.5703125" customWidth="1"/>
    <col min="8451" max="8451" width="12.42578125" customWidth="1"/>
    <col min="8452" max="8452" width="21.28515625" customWidth="1"/>
    <col min="8453" max="8453" width="29.5703125" customWidth="1"/>
    <col min="8454" max="8454" width="27.7109375" customWidth="1"/>
    <col min="8455" max="8455" width="13.5703125" customWidth="1"/>
    <col min="8707" max="8707" width="12.42578125" customWidth="1"/>
    <col min="8708" max="8708" width="21.28515625" customWidth="1"/>
    <col min="8709" max="8709" width="29.5703125" customWidth="1"/>
    <col min="8710" max="8710" width="27.7109375" customWidth="1"/>
    <col min="8711" max="8711" width="13.5703125" customWidth="1"/>
    <col min="8963" max="8963" width="12.42578125" customWidth="1"/>
    <col min="8964" max="8964" width="21.28515625" customWidth="1"/>
    <col min="8965" max="8965" width="29.5703125" customWidth="1"/>
    <col min="8966" max="8966" width="27.7109375" customWidth="1"/>
    <col min="8967" max="8967" width="13.5703125" customWidth="1"/>
    <col min="9219" max="9219" width="12.42578125" customWidth="1"/>
    <col min="9220" max="9220" width="21.28515625" customWidth="1"/>
    <col min="9221" max="9221" width="29.5703125" customWidth="1"/>
    <col min="9222" max="9222" width="27.7109375" customWidth="1"/>
    <col min="9223" max="9223" width="13.5703125" customWidth="1"/>
    <col min="9475" max="9475" width="12.42578125" customWidth="1"/>
    <col min="9476" max="9476" width="21.28515625" customWidth="1"/>
    <col min="9477" max="9477" width="29.5703125" customWidth="1"/>
    <col min="9478" max="9478" width="27.7109375" customWidth="1"/>
    <col min="9479" max="9479" width="13.5703125" customWidth="1"/>
    <col min="9731" max="9731" width="12.42578125" customWidth="1"/>
    <col min="9732" max="9732" width="21.28515625" customWidth="1"/>
    <col min="9733" max="9733" width="29.5703125" customWidth="1"/>
    <col min="9734" max="9734" width="27.7109375" customWidth="1"/>
    <col min="9735" max="9735" width="13.5703125" customWidth="1"/>
    <col min="9987" max="9987" width="12.42578125" customWidth="1"/>
    <col min="9988" max="9988" width="21.28515625" customWidth="1"/>
    <col min="9989" max="9989" width="29.5703125" customWidth="1"/>
    <col min="9990" max="9990" width="27.7109375" customWidth="1"/>
    <col min="9991" max="9991" width="13.5703125" customWidth="1"/>
    <col min="10243" max="10243" width="12.42578125" customWidth="1"/>
    <col min="10244" max="10244" width="21.28515625" customWidth="1"/>
    <col min="10245" max="10245" width="29.5703125" customWidth="1"/>
    <col min="10246" max="10246" width="27.7109375" customWidth="1"/>
    <col min="10247" max="10247" width="13.5703125" customWidth="1"/>
    <col min="10499" max="10499" width="12.42578125" customWidth="1"/>
    <col min="10500" max="10500" width="21.28515625" customWidth="1"/>
    <col min="10501" max="10501" width="29.5703125" customWidth="1"/>
    <col min="10502" max="10502" width="27.7109375" customWidth="1"/>
    <col min="10503" max="10503" width="13.5703125" customWidth="1"/>
    <col min="10755" max="10755" width="12.42578125" customWidth="1"/>
    <col min="10756" max="10756" width="21.28515625" customWidth="1"/>
    <col min="10757" max="10757" width="29.5703125" customWidth="1"/>
    <col min="10758" max="10758" width="27.7109375" customWidth="1"/>
    <col min="10759" max="10759" width="13.5703125" customWidth="1"/>
    <col min="11011" max="11011" width="12.42578125" customWidth="1"/>
    <col min="11012" max="11012" width="21.28515625" customWidth="1"/>
    <col min="11013" max="11013" width="29.5703125" customWidth="1"/>
    <col min="11014" max="11014" width="27.7109375" customWidth="1"/>
    <col min="11015" max="11015" width="13.5703125" customWidth="1"/>
    <col min="11267" max="11267" width="12.42578125" customWidth="1"/>
    <col min="11268" max="11268" width="21.28515625" customWidth="1"/>
    <col min="11269" max="11269" width="29.5703125" customWidth="1"/>
    <col min="11270" max="11270" width="27.7109375" customWidth="1"/>
    <col min="11271" max="11271" width="13.5703125" customWidth="1"/>
    <col min="11523" max="11523" width="12.42578125" customWidth="1"/>
    <col min="11524" max="11524" width="21.28515625" customWidth="1"/>
    <col min="11525" max="11525" width="29.5703125" customWidth="1"/>
    <col min="11526" max="11526" width="27.7109375" customWidth="1"/>
    <col min="11527" max="11527" width="13.5703125" customWidth="1"/>
    <col min="11779" max="11779" width="12.42578125" customWidth="1"/>
    <col min="11780" max="11780" width="21.28515625" customWidth="1"/>
    <col min="11781" max="11781" width="29.5703125" customWidth="1"/>
    <col min="11782" max="11782" width="27.7109375" customWidth="1"/>
    <col min="11783" max="11783" width="13.5703125" customWidth="1"/>
    <col min="12035" max="12035" width="12.42578125" customWidth="1"/>
    <col min="12036" max="12036" width="21.28515625" customWidth="1"/>
    <col min="12037" max="12037" width="29.5703125" customWidth="1"/>
    <col min="12038" max="12038" width="27.7109375" customWidth="1"/>
    <col min="12039" max="12039" width="13.5703125" customWidth="1"/>
    <col min="12291" max="12291" width="12.42578125" customWidth="1"/>
    <col min="12292" max="12292" width="21.28515625" customWidth="1"/>
    <col min="12293" max="12293" width="29.5703125" customWidth="1"/>
    <col min="12294" max="12294" width="27.7109375" customWidth="1"/>
    <col min="12295" max="12295" width="13.5703125" customWidth="1"/>
    <col min="12547" max="12547" width="12.42578125" customWidth="1"/>
    <col min="12548" max="12548" width="21.28515625" customWidth="1"/>
    <col min="12549" max="12549" width="29.5703125" customWidth="1"/>
    <col min="12550" max="12550" width="27.7109375" customWidth="1"/>
    <col min="12551" max="12551" width="13.5703125" customWidth="1"/>
    <col min="12803" max="12803" width="12.42578125" customWidth="1"/>
    <col min="12804" max="12804" width="21.28515625" customWidth="1"/>
    <col min="12805" max="12805" width="29.5703125" customWidth="1"/>
    <col min="12806" max="12806" width="27.7109375" customWidth="1"/>
    <col min="12807" max="12807" width="13.5703125" customWidth="1"/>
    <col min="13059" max="13059" width="12.42578125" customWidth="1"/>
    <col min="13060" max="13060" width="21.28515625" customWidth="1"/>
    <col min="13061" max="13061" width="29.5703125" customWidth="1"/>
    <col min="13062" max="13062" width="27.7109375" customWidth="1"/>
    <col min="13063" max="13063" width="13.5703125" customWidth="1"/>
    <col min="13315" max="13315" width="12.42578125" customWidth="1"/>
    <col min="13316" max="13316" width="21.28515625" customWidth="1"/>
    <col min="13317" max="13317" width="29.5703125" customWidth="1"/>
    <col min="13318" max="13318" width="27.7109375" customWidth="1"/>
    <col min="13319" max="13319" width="13.5703125" customWidth="1"/>
    <col min="13571" max="13571" width="12.42578125" customWidth="1"/>
    <col min="13572" max="13572" width="21.28515625" customWidth="1"/>
    <col min="13573" max="13573" width="29.5703125" customWidth="1"/>
    <col min="13574" max="13574" width="27.7109375" customWidth="1"/>
    <col min="13575" max="13575" width="13.5703125" customWidth="1"/>
    <col min="13827" max="13827" width="12.42578125" customWidth="1"/>
    <col min="13828" max="13828" width="21.28515625" customWidth="1"/>
    <col min="13829" max="13829" width="29.5703125" customWidth="1"/>
    <col min="13830" max="13830" width="27.7109375" customWidth="1"/>
    <col min="13831" max="13831" width="13.5703125" customWidth="1"/>
    <col min="14083" max="14083" width="12.42578125" customWidth="1"/>
    <col min="14084" max="14084" width="21.28515625" customWidth="1"/>
    <col min="14085" max="14085" width="29.5703125" customWidth="1"/>
    <col min="14086" max="14086" width="27.7109375" customWidth="1"/>
    <col min="14087" max="14087" width="13.5703125" customWidth="1"/>
    <col min="14339" max="14339" width="12.42578125" customWidth="1"/>
    <col min="14340" max="14340" width="21.28515625" customWidth="1"/>
    <col min="14341" max="14341" width="29.5703125" customWidth="1"/>
    <col min="14342" max="14342" width="27.7109375" customWidth="1"/>
    <col min="14343" max="14343" width="13.5703125" customWidth="1"/>
    <col min="14595" max="14595" width="12.42578125" customWidth="1"/>
    <col min="14596" max="14596" width="21.28515625" customWidth="1"/>
    <col min="14597" max="14597" width="29.5703125" customWidth="1"/>
    <col min="14598" max="14598" width="27.7109375" customWidth="1"/>
    <col min="14599" max="14599" width="13.5703125" customWidth="1"/>
    <col min="14851" max="14851" width="12.42578125" customWidth="1"/>
    <col min="14852" max="14852" width="21.28515625" customWidth="1"/>
    <col min="14853" max="14853" width="29.5703125" customWidth="1"/>
    <col min="14854" max="14854" width="27.7109375" customWidth="1"/>
    <col min="14855" max="14855" width="13.5703125" customWidth="1"/>
    <col min="15107" max="15107" width="12.42578125" customWidth="1"/>
    <col min="15108" max="15108" width="21.28515625" customWidth="1"/>
    <col min="15109" max="15109" width="29.5703125" customWidth="1"/>
    <col min="15110" max="15110" width="27.7109375" customWidth="1"/>
    <col min="15111" max="15111" width="13.5703125" customWidth="1"/>
    <col min="15363" max="15363" width="12.42578125" customWidth="1"/>
    <col min="15364" max="15364" width="21.28515625" customWidth="1"/>
    <col min="15365" max="15365" width="29.5703125" customWidth="1"/>
    <col min="15366" max="15366" width="27.7109375" customWidth="1"/>
    <col min="15367" max="15367" width="13.5703125" customWidth="1"/>
    <col min="15619" max="15619" width="12.42578125" customWidth="1"/>
    <col min="15620" max="15620" width="21.28515625" customWidth="1"/>
    <col min="15621" max="15621" width="29.5703125" customWidth="1"/>
    <col min="15622" max="15622" width="27.7109375" customWidth="1"/>
    <col min="15623" max="15623" width="13.5703125" customWidth="1"/>
    <col min="15875" max="15875" width="12.42578125" customWidth="1"/>
    <col min="15876" max="15876" width="21.28515625" customWidth="1"/>
    <col min="15877" max="15877" width="29.5703125" customWidth="1"/>
    <col min="15878" max="15878" width="27.7109375" customWidth="1"/>
    <col min="15879" max="15879" width="13.5703125" customWidth="1"/>
    <col min="16131" max="16131" width="12.42578125" customWidth="1"/>
    <col min="16132" max="16132" width="21.28515625" customWidth="1"/>
    <col min="16133" max="16133" width="29.5703125" customWidth="1"/>
    <col min="16134" max="16134" width="27.7109375" customWidth="1"/>
    <col min="16135" max="16135" width="13.5703125" customWidth="1"/>
  </cols>
  <sheetData>
    <row r="1" spans="1:8" x14ac:dyDescent="0.25">
      <c r="A1" s="2"/>
      <c r="B1" s="2"/>
      <c r="C1" s="3"/>
      <c r="D1" s="3"/>
      <c r="E1" s="3"/>
      <c r="F1" s="3"/>
      <c r="G1" s="4" t="s">
        <v>50</v>
      </c>
    </row>
    <row r="2" spans="1:8" ht="41.25" customHeight="1" x14ac:dyDescent="0.25">
      <c r="A2" s="2"/>
      <c r="B2" s="2"/>
      <c r="C2" s="3"/>
      <c r="D2" s="3"/>
      <c r="E2" s="3"/>
      <c r="F2" s="3"/>
      <c r="G2" s="3"/>
    </row>
    <row r="3" spans="1:8" ht="15.75" x14ac:dyDescent="0.25">
      <c r="A3" s="438" t="s">
        <v>2</v>
      </c>
      <c r="B3" s="439"/>
      <c r="C3" s="439"/>
      <c r="D3" s="439"/>
      <c r="E3" s="439"/>
      <c r="F3" s="439"/>
      <c r="G3" s="439"/>
    </row>
    <row r="4" spans="1:8" ht="15.75" x14ac:dyDescent="0.25">
      <c r="A4" s="438" t="s">
        <v>10</v>
      </c>
      <c r="B4" s="439"/>
      <c r="C4" s="439"/>
      <c r="D4" s="439"/>
      <c r="E4" s="439"/>
      <c r="F4" s="439"/>
      <c r="G4" s="439"/>
    </row>
    <row r="5" spans="1:8" ht="178.5" customHeight="1" x14ac:dyDescent="0.25">
      <c r="A5" s="440" t="s">
        <v>58</v>
      </c>
      <c r="B5" s="440"/>
      <c r="C5" s="440"/>
      <c r="D5" s="440"/>
      <c r="E5" s="440"/>
      <c r="F5" s="440"/>
      <c r="G5" s="440"/>
    </row>
    <row r="6" spans="1:8" ht="29.25" customHeight="1" x14ac:dyDescent="0.25">
      <c r="A6" s="2"/>
      <c r="B6" s="5"/>
      <c r="C6" s="5"/>
      <c r="D6" s="5"/>
      <c r="E6" s="5"/>
      <c r="F6" s="5"/>
      <c r="G6" s="5"/>
    </row>
    <row r="7" spans="1:8" ht="43.5" customHeight="1" x14ac:dyDescent="0.25">
      <c r="A7" s="444" t="s">
        <v>3</v>
      </c>
      <c r="B7" s="444" t="s">
        <v>4</v>
      </c>
      <c r="C7" s="446" t="s">
        <v>57</v>
      </c>
      <c r="D7" s="447"/>
      <c r="E7" s="446" t="s">
        <v>51</v>
      </c>
      <c r="F7" s="447"/>
      <c r="G7" s="448" t="s">
        <v>5</v>
      </c>
    </row>
    <row r="8" spans="1:8" ht="94.5" customHeight="1" x14ac:dyDescent="0.25">
      <c r="A8" s="445"/>
      <c r="B8" s="445"/>
      <c r="C8" s="11" t="s">
        <v>45</v>
      </c>
      <c r="D8" s="11" t="s">
        <v>46</v>
      </c>
      <c r="E8" s="11" t="s">
        <v>45</v>
      </c>
      <c r="F8" s="11" t="s">
        <v>46</v>
      </c>
      <c r="G8" s="448"/>
    </row>
    <row r="9" spans="1:8" ht="15.75" x14ac:dyDescent="0.25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</row>
    <row r="10" spans="1:8" ht="15.75" x14ac:dyDescent="0.25">
      <c r="A10" s="12">
        <v>1</v>
      </c>
      <c r="B10" s="13"/>
      <c r="C10" s="14"/>
      <c r="D10" s="14"/>
      <c r="E10" s="14"/>
      <c r="F10" s="14"/>
      <c r="G10" s="14"/>
      <c r="H10" s="21" t="s">
        <v>15</v>
      </c>
    </row>
    <row r="11" spans="1:8" ht="15.75" x14ac:dyDescent="0.25">
      <c r="A11" s="15" t="s">
        <v>12</v>
      </c>
      <c r="B11" s="19"/>
      <c r="C11" s="20"/>
      <c r="D11" s="20"/>
      <c r="E11" s="20"/>
      <c r="F11" s="20"/>
      <c r="G11" s="11"/>
      <c r="H11" s="21" t="s">
        <v>16</v>
      </c>
    </row>
    <row r="12" spans="1:8" ht="15.75" x14ac:dyDescent="0.25">
      <c r="A12" s="15" t="s">
        <v>47</v>
      </c>
      <c r="B12" s="19" t="s">
        <v>49</v>
      </c>
      <c r="C12" s="20"/>
      <c r="D12" s="20"/>
      <c r="E12" s="20"/>
      <c r="F12" s="20"/>
      <c r="G12" s="11"/>
      <c r="H12" s="21"/>
    </row>
    <row r="13" spans="1:8" ht="15.75" x14ac:dyDescent="0.25">
      <c r="A13" s="15" t="s">
        <v>48</v>
      </c>
      <c r="B13" s="19" t="s">
        <v>52</v>
      </c>
      <c r="C13" s="20"/>
      <c r="D13" s="20"/>
      <c r="E13" s="20"/>
      <c r="F13" s="20"/>
      <c r="G13" s="11"/>
      <c r="H13" s="21"/>
    </row>
    <row r="14" spans="1:8" ht="15.75" x14ac:dyDescent="0.25">
      <c r="A14" s="16"/>
      <c r="B14" s="13" t="s">
        <v>11</v>
      </c>
      <c r="C14" s="14"/>
      <c r="D14" s="17"/>
      <c r="E14" s="14"/>
      <c r="F14" s="17"/>
      <c r="G14" s="17"/>
    </row>
    <row r="15" spans="1:8" ht="15.75" x14ac:dyDescent="0.25">
      <c r="A15" s="16"/>
      <c r="B15" s="13" t="s">
        <v>0</v>
      </c>
      <c r="C15" s="17"/>
      <c r="D15" s="18"/>
      <c r="E15" s="18"/>
      <c r="F15" s="18"/>
      <c r="G15" s="11"/>
    </row>
    <row r="16" spans="1:8" ht="15.75" x14ac:dyDescent="0.25">
      <c r="A16" s="16"/>
      <c r="B16" s="13" t="s">
        <v>6</v>
      </c>
      <c r="C16" s="17"/>
      <c r="D16" s="18"/>
      <c r="E16" s="18"/>
      <c r="F16" s="18"/>
      <c r="G16" s="11"/>
    </row>
    <row r="17" spans="1:7" x14ac:dyDescent="0.25">
      <c r="A17" s="2"/>
      <c r="B17" s="6"/>
      <c r="C17" s="2"/>
      <c r="D17" s="2"/>
      <c r="E17" s="2"/>
      <c r="F17" s="2"/>
      <c r="G17" s="2"/>
    </row>
    <row r="18" spans="1:7" x14ac:dyDescent="0.25">
      <c r="A18" s="441" t="s">
        <v>7</v>
      </c>
      <c r="B18" s="441"/>
      <c r="C18" s="441"/>
      <c r="D18" s="441"/>
      <c r="E18" s="441"/>
      <c r="F18" s="441"/>
      <c r="G18" s="441"/>
    </row>
    <row r="19" spans="1:7" x14ac:dyDescent="0.25">
      <c r="A19" s="7"/>
      <c r="B19" s="7"/>
      <c r="C19" s="7"/>
      <c r="D19" s="7"/>
      <c r="E19" s="22"/>
      <c r="F19" s="22"/>
      <c r="G19" s="7"/>
    </row>
    <row r="20" spans="1:7" ht="15.75" x14ac:dyDescent="0.25">
      <c r="A20" s="2"/>
      <c r="B20" s="9" t="s">
        <v>1</v>
      </c>
      <c r="C20" s="9"/>
      <c r="D20" s="437" t="s">
        <v>8</v>
      </c>
      <c r="E20" s="437"/>
      <c r="F20" s="437"/>
      <c r="G20" s="437"/>
    </row>
    <row r="21" spans="1:7" ht="34.5" customHeight="1" x14ac:dyDescent="0.25">
      <c r="A21" s="2"/>
      <c r="B21" s="442" t="s">
        <v>9</v>
      </c>
      <c r="C21" s="442"/>
      <c r="D21" s="443"/>
      <c r="E21" s="443"/>
      <c r="F21" s="443"/>
      <c r="G21" s="443"/>
    </row>
    <row r="22" spans="1:7" ht="15.75" x14ac:dyDescent="0.25">
      <c r="A22" s="2"/>
      <c r="B22" s="8"/>
      <c r="C22" s="8"/>
      <c r="D22" s="9"/>
      <c r="E22" s="9"/>
      <c r="F22" s="9"/>
      <c r="G22" s="9"/>
    </row>
    <row r="23" spans="1:7" ht="15.75" x14ac:dyDescent="0.25">
      <c r="A23" s="2"/>
      <c r="B23" s="9" t="s">
        <v>56</v>
      </c>
      <c r="C23" s="8"/>
      <c r="D23" s="437" t="s">
        <v>56</v>
      </c>
      <c r="E23" s="437"/>
      <c r="F23" s="437"/>
      <c r="G23" s="437"/>
    </row>
    <row r="24" spans="1:7" ht="15.75" x14ac:dyDescent="0.25">
      <c r="A24" s="2"/>
      <c r="B24" s="9" t="s">
        <v>13</v>
      </c>
      <c r="C24" s="9"/>
      <c r="D24" s="437" t="s">
        <v>14</v>
      </c>
      <c r="E24" s="437"/>
      <c r="F24" s="437"/>
      <c r="G24" s="437"/>
    </row>
  </sheetData>
  <mergeCells count="14">
    <mergeCell ref="D23:G23"/>
    <mergeCell ref="D24:G24"/>
    <mergeCell ref="A3:G3"/>
    <mergeCell ref="A4:G4"/>
    <mergeCell ref="A5:G5"/>
    <mergeCell ref="A18:G18"/>
    <mergeCell ref="D20:G20"/>
    <mergeCell ref="B21:C21"/>
    <mergeCell ref="D21:G21"/>
    <mergeCell ref="A7:A8"/>
    <mergeCell ref="B7:B8"/>
    <mergeCell ref="C7:D7"/>
    <mergeCell ref="G7:G8"/>
    <mergeCell ref="E7:F7"/>
  </mergeCells>
  <pageMargins left="0.7" right="0.7" top="0.75" bottom="0.75" header="0.3" footer="0.3"/>
  <pageSetup paperSize="9" scale="7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6"/>
  <sheetViews>
    <sheetView topLeftCell="A109" workbookViewId="0">
      <selection activeCell="A127" sqref="A127:XFD127"/>
    </sheetView>
  </sheetViews>
  <sheetFormatPr defaultRowHeight="15" x14ac:dyDescent="0.25"/>
  <cols>
    <col min="2" max="2" width="13.28515625" customWidth="1"/>
    <col min="3" max="3" width="23.42578125" customWidth="1"/>
  </cols>
  <sheetData>
    <row r="1" spans="1:12" ht="15.75" x14ac:dyDescent="0.25">
      <c r="A1" s="1"/>
      <c r="B1" s="26"/>
      <c r="C1" s="26"/>
      <c r="D1" s="231"/>
      <c r="E1" s="231"/>
      <c r="F1" s="231"/>
      <c r="G1" s="231"/>
      <c r="H1" s="1" t="s">
        <v>1</v>
      </c>
      <c r="I1" s="26"/>
      <c r="J1" s="26"/>
      <c r="K1" s="26"/>
      <c r="L1" s="138"/>
    </row>
    <row r="2" spans="1:12" ht="15.75" x14ac:dyDescent="0.25">
      <c r="A2" s="1"/>
      <c r="B2" s="26"/>
      <c r="C2" s="26"/>
      <c r="D2" s="231"/>
      <c r="E2" s="231"/>
      <c r="F2" s="231"/>
      <c r="G2" s="231"/>
      <c r="H2" s="1" t="s">
        <v>135</v>
      </c>
      <c r="I2" s="26"/>
      <c r="J2" s="26"/>
      <c r="K2" s="26"/>
      <c r="L2" s="138"/>
    </row>
    <row r="3" spans="1:12" ht="15.75" x14ac:dyDescent="0.25">
      <c r="A3" s="1"/>
      <c r="B3" s="26"/>
      <c r="C3" s="26"/>
      <c r="D3" s="231"/>
      <c r="E3" s="231"/>
      <c r="F3" s="231"/>
      <c r="G3" s="231"/>
      <c r="H3" s="1" t="s">
        <v>53</v>
      </c>
      <c r="I3" s="26"/>
      <c r="J3" s="26"/>
      <c r="K3" s="26"/>
      <c r="L3" s="138"/>
    </row>
    <row r="4" spans="1:12" ht="15.75" x14ac:dyDescent="0.25">
      <c r="A4" s="1"/>
      <c r="B4" s="26"/>
      <c r="C4" s="26"/>
      <c r="D4" s="231"/>
      <c r="E4" s="231"/>
      <c r="F4" s="231"/>
      <c r="G4" s="231"/>
      <c r="H4" s="1" t="s">
        <v>54</v>
      </c>
      <c r="I4" s="26"/>
      <c r="J4" s="26"/>
      <c r="K4" s="26"/>
      <c r="L4" s="138"/>
    </row>
    <row r="5" spans="1:12" ht="15.75" x14ac:dyDescent="0.25">
      <c r="A5" s="1"/>
      <c r="B5" s="26"/>
      <c r="C5" s="26"/>
      <c r="D5" s="231"/>
      <c r="E5" s="231"/>
      <c r="F5" s="231"/>
      <c r="G5" s="231"/>
      <c r="H5" s="231"/>
      <c r="I5" s="1" t="s">
        <v>55</v>
      </c>
      <c r="J5" s="26"/>
      <c r="K5" s="26"/>
      <c r="L5" s="26"/>
    </row>
    <row r="6" spans="1:12" ht="15.75" x14ac:dyDescent="0.25">
      <c r="A6" s="1"/>
      <c r="B6" s="26"/>
      <c r="C6" s="26"/>
      <c r="D6" s="231"/>
      <c r="E6" s="231"/>
      <c r="F6" s="231"/>
      <c r="G6" s="231"/>
      <c r="H6" s="231"/>
      <c r="I6" s="1"/>
      <c r="J6" s="26"/>
      <c r="K6" s="26"/>
      <c r="L6" s="26"/>
    </row>
    <row r="7" spans="1:12" ht="40.5" customHeight="1" x14ac:dyDescent="0.25">
      <c r="A7" s="502" t="s">
        <v>163</v>
      </c>
      <c r="B7" s="503"/>
      <c r="C7" s="503"/>
      <c r="D7" s="503"/>
      <c r="E7" s="503"/>
      <c r="F7" s="503"/>
      <c r="G7" s="503"/>
      <c r="H7" s="503"/>
      <c r="I7" s="503"/>
      <c r="J7" s="503"/>
      <c r="K7" s="503"/>
      <c r="L7" s="503"/>
    </row>
    <row r="8" spans="1:12" x14ac:dyDescent="0.25">
      <c r="A8" s="231"/>
      <c r="B8" s="232"/>
      <c r="C8" s="233"/>
      <c r="D8" s="234" t="s">
        <v>38</v>
      </c>
      <c r="E8" s="235"/>
      <c r="F8" s="236"/>
      <c r="G8" s="236"/>
      <c r="H8" s="236"/>
      <c r="I8" s="236"/>
      <c r="J8" s="236"/>
      <c r="K8" s="236"/>
      <c r="L8" s="231"/>
    </row>
    <row r="9" spans="1:12" x14ac:dyDescent="0.25">
      <c r="A9" s="231"/>
      <c r="B9" s="231"/>
      <c r="C9" s="237"/>
      <c r="D9" s="230"/>
      <c r="E9" s="231"/>
      <c r="F9" s="231"/>
      <c r="G9" s="231"/>
      <c r="H9" s="231"/>
      <c r="I9" s="231"/>
      <c r="J9" s="231"/>
      <c r="K9" s="231"/>
      <c r="L9" s="231"/>
    </row>
    <row r="10" spans="1:12" ht="15.75" x14ac:dyDescent="0.25">
      <c r="A10" s="231"/>
      <c r="B10" s="231"/>
      <c r="C10" s="237"/>
      <c r="D10" s="223" t="s">
        <v>956</v>
      </c>
      <c r="E10" s="231"/>
      <c r="F10" s="231"/>
      <c r="G10" s="238"/>
      <c r="H10" s="231"/>
      <c r="I10" s="231"/>
      <c r="J10" s="231"/>
      <c r="K10" s="231"/>
      <c r="L10" s="231"/>
    </row>
    <row r="11" spans="1:12" x14ac:dyDescent="0.25">
      <c r="A11" s="231"/>
      <c r="B11" s="231"/>
      <c r="C11" s="237"/>
      <c r="D11" s="230"/>
      <c r="E11" s="230"/>
      <c r="F11" s="231"/>
      <c r="G11" s="231"/>
      <c r="H11" s="231"/>
      <c r="I11" s="231"/>
      <c r="J11" s="231"/>
      <c r="K11" s="231"/>
      <c r="L11" s="231"/>
    </row>
    <row r="12" spans="1:12" x14ac:dyDescent="0.25">
      <c r="A12" s="231"/>
      <c r="B12" s="239" t="s">
        <v>39</v>
      </c>
      <c r="C12" s="509" t="s">
        <v>152</v>
      </c>
      <c r="D12" s="510"/>
      <c r="E12" s="510"/>
      <c r="F12" s="510"/>
      <c r="G12" s="510"/>
      <c r="H12" s="510"/>
      <c r="I12" s="510"/>
      <c r="J12" s="510"/>
      <c r="K12" s="510"/>
      <c r="L12" s="510"/>
    </row>
    <row r="13" spans="1:12" x14ac:dyDescent="0.25">
      <c r="A13" s="231"/>
      <c r="B13" s="240"/>
      <c r="C13" s="236"/>
      <c r="D13" s="234" t="s">
        <v>40</v>
      </c>
      <c r="E13" s="235"/>
      <c r="F13" s="236"/>
      <c r="G13" s="241"/>
      <c r="H13" s="236"/>
      <c r="I13" s="236"/>
      <c r="J13" s="236"/>
      <c r="K13" s="236"/>
      <c r="L13" s="236"/>
    </row>
    <row r="15" spans="1:12" x14ac:dyDescent="0.25">
      <c r="B15" s="248" t="s">
        <v>957</v>
      </c>
      <c r="C15" s="249"/>
      <c r="D15" s="247"/>
      <c r="E15" s="250"/>
      <c r="F15" s="251"/>
    </row>
    <row r="16" spans="1:12" x14ac:dyDescent="0.25">
      <c r="B16" s="248" t="s">
        <v>115</v>
      </c>
      <c r="C16" s="249"/>
      <c r="D16" s="507" t="s">
        <v>1354</v>
      </c>
      <c r="E16" s="513"/>
      <c r="F16" s="251" t="s">
        <v>116</v>
      </c>
    </row>
    <row r="17" spans="1:12" x14ac:dyDescent="0.25">
      <c r="B17" s="248" t="s">
        <v>117</v>
      </c>
      <c r="C17" s="249"/>
      <c r="D17" s="507" t="s">
        <v>1355</v>
      </c>
      <c r="E17" s="513"/>
      <c r="F17" s="251" t="s">
        <v>116</v>
      </c>
    </row>
    <row r="18" spans="1:12" x14ac:dyDescent="0.25">
      <c r="B18" s="248" t="s">
        <v>118</v>
      </c>
      <c r="C18" s="249"/>
      <c r="D18" s="507" t="s">
        <v>958</v>
      </c>
      <c r="E18" s="513"/>
      <c r="F18" s="251" t="s">
        <v>116</v>
      </c>
    </row>
    <row r="19" spans="1:12" x14ac:dyDescent="0.25">
      <c r="B19" s="248" t="s">
        <v>133</v>
      </c>
      <c r="C19" s="249"/>
      <c r="D19" s="507" t="s">
        <v>959</v>
      </c>
      <c r="E19" s="513"/>
      <c r="F19" s="251" t="s">
        <v>116</v>
      </c>
    </row>
    <row r="20" spans="1:12" x14ac:dyDescent="0.25">
      <c r="C20" s="141" t="s">
        <v>161</v>
      </c>
    </row>
    <row r="21" spans="1:12" x14ac:dyDescent="0.25">
      <c r="A21" s="495" t="s">
        <v>41</v>
      </c>
      <c r="B21" s="499" t="s">
        <v>168</v>
      </c>
      <c r="C21" s="495" t="s">
        <v>42</v>
      </c>
      <c r="D21" s="495" t="s">
        <v>43</v>
      </c>
      <c r="E21" s="495" t="s">
        <v>169</v>
      </c>
      <c r="F21" s="495"/>
      <c r="G21" s="495" t="s">
        <v>170</v>
      </c>
      <c r="H21" s="495"/>
      <c r="I21" s="495"/>
      <c r="J21" s="495"/>
      <c r="K21" s="495"/>
      <c r="L21" s="495"/>
    </row>
    <row r="22" spans="1:12" x14ac:dyDescent="0.25">
      <c r="A22" s="495"/>
      <c r="B22" s="499"/>
      <c r="C22" s="495"/>
      <c r="D22" s="495"/>
      <c r="E22" s="495" t="s">
        <v>173</v>
      </c>
      <c r="F22" s="495" t="s">
        <v>174</v>
      </c>
      <c r="G22" s="495" t="s">
        <v>173</v>
      </c>
      <c r="H22" s="495" t="s">
        <v>175</v>
      </c>
      <c r="I22" s="495" t="s">
        <v>176</v>
      </c>
      <c r="J22" s="495"/>
      <c r="K22" s="495"/>
      <c r="L22" s="388"/>
    </row>
    <row r="23" spans="1:12" x14ac:dyDescent="0.25">
      <c r="A23" s="495"/>
      <c r="B23" s="500"/>
      <c r="C23" s="501"/>
      <c r="D23" s="495"/>
      <c r="E23" s="495"/>
      <c r="F23" s="495"/>
      <c r="G23" s="495"/>
      <c r="H23" s="495"/>
      <c r="I23" s="387" t="s">
        <v>177</v>
      </c>
      <c r="J23" s="387" t="s">
        <v>178</v>
      </c>
      <c r="K23" s="387" t="s">
        <v>179</v>
      </c>
      <c r="L23" s="387" t="s">
        <v>180</v>
      </c>
    </row>
    <row r="24" spans="1:12" x14ac:dyDescent="0.25">
      <c r="A24" s="389">
        <v>1</v>
      </c>
      <c r="B24" s="390">
        <v>2</v>
      </c>
      <c r="C24" s="389">
        <v>3</v>
      </c>
      <c r="D24" s="391">
        <v>4</v>
      </c>
      <c r="E24" s="392">
        <v>5</v>
      </c>
      <c r="F24" s="392">
        <v>6</v>
      </c>
      <c r="G24" s="391">
        <v>7</v>
      </c>
      <c r="H24" s="389">
        <v>8</v>
      </c>
      <c r="I24" s="393">
        <v>9</v>
      </c>
      <c r="J24" s="393">
        <v>10</v>
      </c>
      <c r="K24" s="393">
        <v>11</v>
      </c>
      <c r="L24" s="393">
        <v>12</v>
      </c>
    </row>
    <row r="25" spans="1:12" x14ac:dyDescent="0.25">
      <c r="A25" s="512" t="s">
        <v>960</v>
      </c>
      <c r="B25" s="497"/>
      <c r="C25" s="497"/>
      <c r="D25" s="497"/>
      <c r="E25" s="497"/>
      <c r="F25" s="497"/>
      <c r="G25" s="497"/>
      <c r="H25" s="497"/>
      <c r="I25" s="497"/>
      <c r="J25" s="497"/>
      <c r="K25" s="497"/>
      <c r="L25" s="497"/>
    </row>
    <row r="26" spans="1:12" x14ac:dyDescent="0.25">
      <c r="A26" s="496" t="s">
        <v>961</v>
      </c>
      <c r="B26" s="497"/>
      <c r="C26" s="497"/>
      <c r="D26" s="497"/>
      <c r="E26" s="497"/>
      <c r="F26" s="497"/>
      <c r="G26" s="497"/>
      <c r="H26" s="497"/>
      <c r="I26" s="497"/>
      <c r="J26" s="497"/>
      <c r="K26" s="497"/>
      <c r="L26" s="497"/>
    </row>
    <row r="27" spans="1:12" ht="72" x14ac:dyDescent="0.25">
      <c r="A27" s="395" t="s">
        <v>183</v>
      </c>
      <c r="B27" s="396" t="s">
        <v>443</v>
      </c>
      <c r="C27" s="394" t="s">
        <v>444</v>
      </c>
      <c r="D27" s="397" t="s">
        <v>44</v>
      </c>
      <c r="E27" s="398"/>
      <c r="F27" s="399">
        <v>1</v>
      </c>
      <c r="G27" s="399">
        <v>2167.14</v>
      </c>
      <c r="H27" s="399">
        <v>2167</v>
      </c>
      <c r="I27" s="399">
        <v>2017</v>
      </c>
      <c r="J27" s="399">
        <v>43</v>
      </c>
      <c r="K27" s="399">
        <v>3</v>
      </c>
      <c r="L27" s="399">
        <v>107</v>
      </c>
    </row>
    <row r="28" spans="1:12" ht="60" x14ac:dyDescent="0.25">
      <c r="A28" s="395" t="s">
        <v>188</v>
      </c>
      <c r="B28" s="396" t="s">
        <v>796</v>
      </c>
      <c r="C28" s="394" t="s">
        <v>962</v>
      </c>
      <c r="D28" s="397" t="s">
        <v>44</v>
      </c>
      <c r="E28" s="398"/>
      <c r="F28" s="399">
        <v>1</v>
      </c>
      <c r="G28" s="399">
        <v>1296.8699999999999</v>
      </c>
      <c r="H28" s="399">
        <v>1297</v>
      </c>
      <c r="I28" s="399"/>
      <c r="J28" s="399"/>
      <c r="K28" s="399"/>
      <c r="L28" s="399">
        <v>1297</v>
      </c>
    </row>
    <row r="29" spans="1:12" ht="84" x14ac:dyDescent="0.25">
      <c r="A29" s="395" t="s">
        <v>193</v>
      </c>
      <c r="B29" s="396" t="s">
        <v>963</v>
      </c>
      <c r="C29" s="394" t="s">
        <v>964</v>
      </c>
      <c r="D29" s="397" t="s">
        <v>44</v>
      </c>
      <c r="E29" s="398"/>
      <c r="F29" s="399">
        <v>1</v>
      </c>
      <c r="G29" s="399">
        <v>574.42999999999995</v>
      </c>
      <c r="H29" s="399">
        <v>574</v>
      </c>
      <c r="I29" s="399">
        <v>428</v>
      </c>
      <c r="J29" s="399">
        <v>32</v>
      </c>
      <c r="K29" s="399">
        <v>12</v>
      </c>
      <c r="L29" s="399">
        <v>114</v>
      </c>
    </row>
    <row r="30" spans="1:12" ht="48" x14ac:dyDescent="0.25">
      <c r="A30" s="395" t="s">
        <v>198</v>
      </c>
      <c r="B30" s="396" t="s">
        <v>965</v>
      </c>
      <c r="C30" s="394" t="s">
        <v>966</v>
      </c>
      <c r="D30" s="397" t="s">
        <v>44</v>
      </c>
      <c r="E30" s="398"/>
      <c r="F30" s="399">
        <v>1</v>
      </c>
      <c r="G30" s="399">
        <v>15757.31</v>
      </c>
      <c r="H30" s="399">
        <v>15757</v>
      </c>
      <c r="I30" s="399"/>
      <c r="J30" s="399"/>
      <c r="K30" s="399"/>
      <c r="L30" s="399">
        <v>15757</v>
      </c>
    </row>
    <row r="31" spans="1:12" ht="36" x14ac:dyDescent="0.25">
      <c r="A31" s="395" t="s">
        <v>202</v>
      </c>
      <c r="B31" s="396" t="s">
        <v>967</v>
      </c>
      <c r="C31" s="394" t="s">
        <v>968</v>
      </c>
      <c r="D31" s="397" t="s">
        <v>44</v>
      </c>
      <c r="E31" s="398"/>
      <c r="F31" s="399">
        <v>1</v>
      </c>
      <c r="G31" s="399">
        <v>749.54</v>
      </c>
      <c r="H31" s="399">
        <v>750</v>
      </c>
      <c r="I31" s="399"/>
      <c r="J31" s="399"/>
      <c r="K31" s="399"/>
      <c r="L31" s="399">
        <v>750</v>
      </c>
    </row>
    <row r="32" spans="1:12" ht="24" x14ac:dyDescent="0.25">
      <c r="A32" s="395" t="s">
        <v>206</v>
      </c>
      <c r="B32" s="396" t="s">
        <v>969</v>
      </c>
      <c r="C32" s="394" t="s">
        <v>970</v>
      </c>
      <c r="D32" s="397" t="s">
        <v>620</v>
      </c>
      <c r="E32" s="398"/>
      <c r="F32" s="400" t="s">
        <v>971</v>
      </c>
      <c r="G32" s="399">
        <v>10303.379999999999</v>
      </c>
      <c r="H32" s="399">
        <v>1030</v>
      </c>
      <c r="I32" s="399">
        <v>793</v>
      </c>
      <c r="J32" s="399">
        <v>195</v>
      </c>
      <c r="K32" s="399">
        <v>44</v>
      </c>
      <c r="L32" s="399">
        <v>42</v>
      </c>
    </row>
    <row r="33" spans="1:12" ht="132" x14ac:dyDescent="0.25">
      <c r="A33" s="395" t="s">
        <v>210</v>
      </c>
      <c r="B33" s="396" t="s">
        <v>972</v>
      </c>
      <c r="C33" s="394" t="s">
        <v>973</v>
      </c>
      <c r="D33" s="397" t="s">
        <v>44</v>
      </c>
      <c r="E33" s="398"/>
      <c r="F33" s="399">
        <v>1</v>
      </c>
      <c r="G33" s="399">
        <v>17700.189999999999</v>
      </c>
      <c r="H33" s="399">
        <v>17700</v>
      </c>
      <c r="I33" s="399"/>
      <c r="J33" s="399"/>
      <c r="K33" s="399"/>
      <c r="L33" s="399">
        <v>17700</v>
      </c>
    </row>
    <row r="34" spans="1:12" ht="36" x14ac:dyDescent="0.25">
      <c r="A34" s="395" t="s">
        <v>215</v>
      </c>
      <c r="B34" s="396" t="s">
        <v>974</v>
      </c>
      <c r="C34" s="394" t="s">
        <v>975</v>
      </c>
      <c r="D34" s="397" t="s">
        <v>44</v>
      </c>
      <c r="E34" s="398"/>
      <c r="F34" s="399">
        <v>1</v>
      </c>
      <c r="G34" s="399">
        <v>1361.96</v>
      </c>
      <c r="H34" s="399">
        <v>1362</v>
      </c>
      <c r="I34" s="399">
        <v>974</v>
      </c>
      <c r="J34" s="399">
        <v>82</v>
      </c>
      <c r="K34" s="399">
        <v>18</v>
      </c>
      <c r="L34" s="399">
        <v>306</v>
      </c>
    </row>
    <row r="35" spans="1:12" ht="84" x14ac:dyDescent="0.25">
      <c r="A35" s="395" t="s">
        <v>219</v>
      </c>
      <c r="B35" s="396" t="s">
        <v>976</v>
      </c>
      <c r="C35" s="394" t="s">
        <v>977</v>
      </c>
      <c r="D35" s="397" t="s">
        <v>44</v>
      </c>
      <c r="E35" s="398"/>
      <c r="F35" s="399">
        <v>1</v>
      </c>
      <c r="G35" s="399">
        <v>23288.93</v>
      </c>
      <c r="H35" s="399">
        <v>23289</v>
      </c>
      <c r="I35" s="399"/>
      <c r="J35" s="399"/>
      <c r="K35" s="399"/>
      <c r="L35" s="399">
        <v>23289</v>
      </c>
    </row>
    <row r="36" spans="1:12" ht="24" x14ac:dyDescent="0.25">
      <c r="A36" s="395" t="s">
        <v>224</v>
      </c>
      <c r="B36" s="396" t="s">
        <v>543</v>
      </c>
      <c r="C36" s="394" t="s">
        <v>544</v>
      </c>
      <c r="D36" s="397" t="s">
        <v>44</v>
      </c>
      <c r="E36" s="398"/>
      <c r="F36" s="399">
        <v>2</v>
      </c>
      <c r="G36" s="399">
        <v>1203.53</v>
      </c>
      <c r="H36" s="399">
        <v>2407</v>
      </c>
      <c r="I36" s="399"/>
      <c r="J36" s="399"/>
      <c r="K36" s="399"/>
      <c r="L36" s="399">
        <v>2407</v>
      </c>
    </row>
    <row r="37" spans="1:12" x14ac:dyDescent="0.25">
      <c r="A37" s="496" t="s">
        <v>518</v>
      </c>
      <c r="B37" s="497"/>
      <c r="C37" s="497"/>
      <c r="D37" s="497"/>
      <c r="E37" s="497"/>
      <c r="F37" s="497"/>
      <c r="G37" s="497"/>
      <c r="H37" s="497"/>
      <c r="I37" s="497"/>
      <c r="J37" s="497"/>
      <c r="K37" s="497"/>
      <c r="L37" s="497"/>
    </row>
    <row r="38" spans="1:12" ht="36" x14ac:dyDescent="0.25">
      <c r="A38" s="395" t="s">
        <v>228</v>
      </c>
      <c r="B38" s="396" t="s">
        <v>519</v>
      </c>
      <c r="C38" s="394" t="s">
        <v>520</v>
      </c>
      <c r="D38" s="397" t="s">
        <v>44</v>
      </c>
      <c r="E38" s="398"/>
      <c r="F38" s="399">
        <v>1</v>
      </c>
      <c r="G38" s="399">
        <v>589.84</v>
      </c>
      <c r="H38" s="399">
        <v>590</v>
      </c>
      <c r="I38" s="399">
        <v>185</v>
      </c>
      <c r="J38" s="399">
        <v>389</v>
      </c>
      <c r="K38" s="399">
        <v>122</v>
      </c>
      <c r="L38" s="399">
        <v>16</v>
      </c>
    </row>
    <row r="39" spans="1:12" ht="24" x14ac:dyDescent="0.25">
      <c r="A39" s="395" t="s">
        <v>232</v>
      </c>
      <c r="B39" s="396" t="s">
        <v>522</v>
      </c>
      <c r="C39" s="394" t="s">
        <v>523</v>
      </c>
      <c r="D39" s="397" t="s">
        <v>44</v>
      </c>
      <c r="E39" s="398"/>
      <c r="F39" s="399">
        <v>1</v>
      </c>
      <c r="G39" s="399">
        <v>463.44</v>
      </c>
      <c r="H39" s="399">
        <v>463</v>
      </c>
      <c r="I39" s="399"/>
      <c r="J39" s="399"/>
      <c r="K39" s="399"/>
      <c r="L39" s="399">
        <v>463</v>
      </c>
    </row>
    <row r="40" spans="1:12" x14ac:dyDescent="0.25">
      <c r="A40" s="496" t="s">
        <v>978</v>
      </c>
      <c r="B40" s="497"/>
      <c r="C40" s="497"/>
      <c r="D40" s="497"/>
      <c r="E40" s="497"/>
      <c r="F40" s="497"/>
      <c r="G40" s="497"/>
      <c r="H40" s="497"/>
      <c r="I40" s="497"/>
      <c r="J40" s="497"/>
      <c r="K40" s="497"/>
      <c r="L40" s="497"/>
    </row>
    <row r="41" spans="1:12" ht="96" x14ac:dyDescent="0.25">
      <c r="A41" s="395" t="s">
        <v>236</v>
      </c>
      <c r="B41" s="396" t="s">
        <v>481</v>
      </c>
      <c r="C41" s="394" t="s">
        <v>482</v>
      </c>
      <c r="D41" s="397" t="s">
        <v>464</v>
      </c>
      <c r="E41" s="398"/>
      <c r="F41" s="400" t="s">
        <v>979</v>
      </c>
      <c r="G41" s="399">
        <v>239236.58</v>
      </c>
      <c r="H41" s="399">
        <v>239</v>
      </c>
      <c r="I41" s="399">
        <v>128</v>
      </c>
      <c r="J41" s="399">
        <v>106</v>
      </c>
      <c r="K41" s="399">
        <v>24</v>
      </c>
      <c r="L41" s="399">
        <v>5</v>
      </c>
    </row>
    <row r="42" spans="1:12" ht="84" x14ac:dyDescent="0.25">
      <c r="A42" s="395" t="s">
        <v>242</v>
      </c>
      <c r="B42" s="396" t="s">
        <v>336</v>
      </c>
      <c r="C42" s="394" t="s">
        <v>980</v>
      </c>
      <c r="D42" s="397" t="s">
        <v>338</v>
      </c>
      <c r="E42" s="398"/>
      <c r="F42" s="400" t="s">
        <v>981</v>
      </c>
      <c r="G42" s="399">
        <v>466.54</v>
      </c>
      <c r="H42" s="399">
        <v>49</v>
      </c>
      <c r="I42" s="399"/>
      <c r="J42" s="399"/>
      <c r="K42" s="399"/>
      <c r="L42" s="399">
        <v>49</v>
      </c>
    </row>
    <row r="43" spans="1:12" ht="96" x14ac:dyDescent="0.25">
      <c r="A43" s="395" t="s">
        <v>246</v>
      </c>
      <c r="B43" s="396" t="s">
        <v>510</v>
      </c>
      <c r="C43" s="394" t="s">
        <v>511</v>
      </c>
      <c r="D43" s="397" t="s">
        <v>464</v>
      </c>
      <c r="E43" s="398"/>
      <c r="F43" s="400" t="s">
        <v>982</v>
      </c>
      <c r="G43" s="399">
        <v>299239.02</v>
      </c>
      <c r="H43" s="399">
        <v>2095</v>
      </c>
      <c r="I43" s="399">
        <v>1115</v>
      </c>
      <c r="J43" s="399">
        <v>930</v>
      </c>
      <c r="K43" s="399">
        <v>214</v>
      </c>
      <c r="L43" s="399">
        <v>50</v>
      </c>
    </row>
    <row r="44" spans="1:12" ht="96" x14ac:dyDescent="0.25">
      <c r="A44" s="395" t="s">
        <v>249</v>
      </c>
      <c r="B44" s="396" t="s">
        <v>340</v>
      </c>
      <c r="C44" s="394" t="s">
        <v>983</v>
      </c>
      <c r="D44" s="397" t="s">
        <v>338</v>
      </c>
      <c r="E44" s="398"/>
      <c r="F44" s="400" t="s">
        <v>984</v>
      </c>
      <c r="G44" s="399">
        <v>1333.08</v>
      </c>
      <c r="H44" s="399">
        <v>980</v>
      </c>
      <c r="I44" s="399"/>
      <c r="J44" s="399"/>
      <c r="K44" s="399"/>
      <c r="L44" s="399">
        <v>980</v>
      </c>
    </row>
    <row r="45" spans="1:12" x14ac:dyDescent="0.25">
      <c r="A45" s="496" t="s">
        <v>985</v>
      </c>
      <c r="B45" s="497"/>
      <c r="C45" s="497"/>
      <c r="D45" s="497"/>
      <c r="E45" s="497"/>
      <c r="F45" s="497"/>
      <c r="G45" s="497"/>
      <c r="H45" s="497"/>
      <c r="I45" s="497"/>
      <c r="J45" s="497"/>
      <c r="K45" s="497"/>
      <c r="L45" s="497"/>
    </row>
    <row r="46" spans="1:12" x14ac:dyDescent="0.25">
      <c r="A46" s="496" t="s">
        <v>986</v>
      </c>
      <c r="B46" s="497"/>
      <c r="C46" s="497"/>
      <c r="D46" s="497"/>
      <c r="E46" s="497"/>
      <c r="F46" s="497"/>
      <c r="G46" s="497"/>
      <c r="H46" s="497"/>
      <c r="I46" s="497"/>
      <c r="J46" s="497"/>
      <c r="K46" s="497"/>
      <c r="L46" s="497"/>
    </row>
    <row r="47" spans="1:12" ht="60" x14ac:dyDescent="0.25">
      <c r="A47" s="395" t="s">
        <v>253</v>
      </c>
      <c r="B47" s="396" t="s">
        <v>987</v>
      </c>
      <c r="C47" s="394" t="s">
        <v>988</v>
      </c>
      <c r="D47" s="397" t="s">
        <v>464</v>
      </c>
      <c r="E47" s="398"/>
      <c r="F47" s="400" t="s">
        <v>979</v>
      </c>
      <c r="G47" s="399">
        <v>52249.71</v>
      </c>
      <c r="H47" s="399">
        <v>52</v>
      </c>
      <c r="I47" s="399">
        <v>50</v>
      </c>
      <c r="J47" s="399">
        <v>2</v>
      </c>
      <c r="K47" s="399"/>
      <c r="L47" s="399"/>
    </row>
    <row r="48" spans="1:12" ht="96" x14ac:dyDescent="0.25">
      <c r="A48" s="395" t="s">
        <v>256</v>
      </c>
      <c r="B48" s="396" t="s">
        <v>989</v>
      </c>
      <c r="C48" s="394" t="s">
        <v>990</v>
      </c>
      <c r="D48" s="397" t="s">
        <v>338</v>
      </c>
      <c r="E48" s="398"/>
      <c r="F48" s="400" t="s">
        <v>991</v>
      </c>
      <c r="G48" s="399">
        <v>443.69</v>
      </c>
      <c r="H48" s="399">
        <v>45</v>
      </c>
      <c r="I48" s="399"/>
      <c r="J48" s="399"/>
      <c r="K48" s="399"/>
      <c r="L48" s="399">
        <v>45</v>
      </c>
    </row>
    <row r="49" spans="1:12" ht="36" x14ac:dyDescent="0.25">
      <c r="A49" s="395" t="s">
        <v>259</v>
      </c>
      <c r="B49" s="396" t="s">
        <v>992</v>
      </c>
      <c r="C49" s="394" t="s">
        <v>993</v>
      </c>
      <c r="D49" s="397" t="s">
        <v>44</v>
      </c>
      <c r="E49" s="398"/>
      <c r="F49" s="399">
        <v>1</v>
      </c>
      <c r="G49" s="399">
        <v>55.73</v>
      </c>
      <c r="H49" s="399">
        <v>56</v>
      </c>
      <c r="I49" s="399"/>
      <c r="J49" s="399"/>
      <c r="K49" s="399"/>
      <c r="L49" s="399">
        <v>56</v>
      </c>
    </row>
    <row r="50" spans="1:12" ht="48" x14ac:dyDescent="0.25">
      <c r="A50" s="395" t="s">
        <v>264</v>
      </c>
      <c r="B50" s="396" t="s">
        <v>519</v>
      </c>
      <c r="C50" s="394" t="s">
        <v>994</v>
      </c>
      <c r="D50" s="397" t="s">
        <v>44</v>
      </c>
      <c r="E50" s="398"/>
      <c r="F50" s="399">
        <v>1</v>
      </c>
      <c r="G50" s="399">
        <v>589.84</v>
      </c>
      <c r="H50" s="399">
        <v>590</v>
      </c>
      <c r="I50" s="399">
        <v>185</v>
      </c>
      <c r="J50" s="399">
        <v>389</v>
      </c>
      <c r="K50" s="399">
        <v>122</v>
      </c>
      <c r="L50" s="399">
        <v>16</v>
      </c>
    </row>
    <row r="51" spans="1:12" ht="60" x14ac:dyDescent="0.25">
      <c r="A51" s="395" t="s">
        <v>268</v>
      </c>
      <c r="B51" s="396" t="s">
        <v>995</v>
      </c>
      <c r="C51" s="394" t="s">
        <v>996</v>
      </c>
      <c r="D51" s="397" t="s">
        <v>44</v>
      </c>
      <c r="E51" s="398"/>
      <c r="F51" s="399">
        <v>1</v>
      </c>
      <c r="G51" s="399">
        <v>1133.75</v>
      </c>
      <c r="H51" s="399">
        <v>1134</v>
      </c>
      <c r="I51" s="399"/>
      <c r="J51" s="399"/>
      <c r="K51" s="399"/>
      <c r="L51" s="399">
        <v>1134</v>
      </c>
    </row>
    <row r="52" spans="1:12" ht="36" x14ac:dyDescent="0.25">
      <c r="A52" s="395" t="s">
        <v>272</v>
      </c>
      <c r="B52" s="396" t="s">
        <v>997</v>
      </c>
      <c r="C52" s="394" t="s">
        <v>998</v>
      </c>
      <c r="D52" s="397" t="s">
        <v>44</v>
      </c>
      <c r="E52" s="398"/>
      <c r="F52" s="399">
        <v>2</v>
      </c>
      <c r="G52" s="399">
        <v>1329.22</v>
      </c>
      <c r="H52" s="399">
        <v>2658</v>
      </c>
      <c r="I52" s="399">
        <v>823</v>
      </c>
      <c r="J52" s="399">
        <v>1731</v>
      </c>
      <c r="K52" s="399">
        <v>542</v>
      </c>
      <c r="L52" s="399">
        <v>104</v>
      </c>
    </row>
    <row r="53" spans="1:12" ht="60" x14ac:dyDescent="0.25">
      <c r="A53" s="395" t="s">
        <v>276</v>
      </c>
      <c r="B53" s="396" t="s">
        <v>999</v>
      </c>
      <c r="C53" s="394" t="s">
        <v>1000</v>
      </c>
      <c r="D53" s="397" t="s">
        <v>44</v>
      </c>
      <c r="E53" s="398"/>
      <c r="F53" s="399">
        <v>2</v>
      </c>
      <c r="G53" s="399">
        <v>1605.69</v>
      </c>
      <c r="H53" s="399">
        <v>3211</v>
      </c>
      <c r="I53" s="399"/>
      <c r="J53" s="399"/>
      <c r="K53" s="399"/>
      <c r="L53" s="399">
        <v>3211</v>
      </c>
    </row>
    <row r="54" spans="1:12" x14ac:dyDescent="0.25">
      <c r="A54" s="496" t="s">
        <v>908</v>
      </c>
      <c r="B54" s="497"/>
      <c r="C54" s="497"/>
      <c r="D54" s="497"/>
      <c r="E54" s="497"/>
      <c r="F54" s="497"/>
      <c r="G54" s="497"/>
      <c r="H54" s="497"/>
      <c r="I54" s="497"/>
      <c r="J54" s="497"/>
      <c r="K54" s="497"/>
      <c r="L54" s="497"/>
    </row>
    <row r="55" spans="1:12" ht="60" x14ac:dyDescent="0.25">
      <c r="A55" s="395" t="s">
        <v>279</v>
      </c>
      <c r="B55" s="396" t="s">
        <v>604</v>
      </c>
      <c r="C55" s="394" t="s">
        <v>605</v>
      </c>
      <c r="D55" s="397" t="s">
        <v>464</v>
      </c>
      <c r="E55" s="398"/>
      <c r="F55" s="400" t="s">
        <v>1001</v>
      </c>
      <c r="G55" s="399">
        <v>53891.519999999997</v>
      </c>
      <c r="H55" s="399">
        <v>7939</v>
      </c>
      <c r="I55" s="399">
        <v>7427</v>
      </c>
      <c r="J55" s="399">
        <v>383</v>
      </c>
      <c r="K55" s="399">
        <v>65</v>
      </c>
      <c r="L55" s="399">
        <v>129</v>
      </c>
    </row>
    <row r="56" spans="1:12" ht="84" x14ac:dyDescent="0.25">
      <c r="A56" s="395" t="s">
        <v>348</v>
      </c>
      <c r="B56" s="396" t="s">
        <v>804</v>
      </c>
      <c r="C56" s="394" t="s">
        <v>805</v>
      </c>
      <c r="D56" s="397" t="s">
        <v>338</v>
      </c>
      <c r="E56" s="398"/>
      <c r="F56" s="399">
        <v>8.3000000000000007</v>
      </c>
      <c r="G56" s="399">
        <v>901.36</v>
      </c>
      <c r="H56" s="399">
        <v>7481</v>
      </c>
      <c r="I56" s="399"/>
      <c r="J56" s="399"/>
      <c r="K56" s="399"/>
      <c r="L56" s="399">
        <v>7481</v>
      </c>
    </row>
    <row r="57" spans="1:12" ht="120" x14ac:dyDescent="0.25">
      <c r="A57" s="395" t="s">
        <v>351</v>
      </c>
      <c r="B57" s="396" t="s">
        <v>816</v>
      </c>
      <c r="C57" s="394" t="s">
        <v>1002</v>
      </c>
      <c r="D57" s="397" t="s">
        <v>338</v>
      </c>
      <c r="E57" s="398"/>
      <c r="F57" s="399">
        <v>6.8</v>
      </c>
      <c r="G57" s="399">
        <v>2146.02</v>
      </c>
      <c r="H57" s="399">
        <v>14593</v>
      </c>
      <c r="I57" s="399"/>
      <c r="J57" s="399"/>
      <c r="K57" s="399"/>
      <c r="L57" s="399">
        <v>14593</v>
      </c>
    </row>
    <row r="58" spans="1:12" ht="36" x14ac:dyDescent="0.25">
      <c r="A58" s="395" t="s">
        <v>354</v>
      </c>
      <c r="B58" s="396" t="s">
        <v>1003</v>
      </c>
      <c r="C58" s="394" t="s">
        <v>1004</v>
      </c>
      <c r="D58" s="397" t="s">
        <v>44</v>
      </c>
      <c r="E58" s="398"/>
      <c r="F58" s="399">
        <v>2</v>
      </c>
      <c r="G58" s="399">
        <v>616.41</v>
      </c>
      <c r="H58" s="399">
        <v>1233</v>
      </c>
      <c r="I58" s="399"/>
      <c r="J58" s="399"/>
      <c r="K58" s="399"/>
      <c r="L58" s="399">
        <v>1233</v>
      </c>
    </row>
    <row r="59" spans="1:12" x14ac:dyDescent="0.25">
      <c r="A59" s="496" t="s">
        <v>1005</v>
      </c>
      <c r="B59" s="497"/>
      <c r="C59" s="497"/>
      <c r="D59" s="497"/>
      <c r="E59" s="497"/>
      <c r="F59" s="497"/>
      <c r="G59" s="497"/>
      <c r="H59" s="497"/>
      <c r="I59" s="497"/>
      <c r="J59" s="497"/>
      <c r="K59" s="497"/>
      <c r="L59" s="497"/>
    </row>
    <row r="60" spans="1:12" ht="36" x14ac:dyDescent="0.25">
      <c r="A60" s="395" t="s">
        <v>356</v>
      </c>
      <c r="B60" s="396" t="s">
        <v>807</v>
      </c>
      <c r="C60" s="394" t="s">
        <v>808</v>
      </c>
      <c r="D60" s="397" t="s">
        <v>44</v>
      </c>
      <c r="E60" s="398"/>
      <c r="F60" s="399">
        <v>3</v>
      </c>
      <c r="G60" s="399">
        <v>3791.04</v>
      </c>
      <c r="H60" s="399">
        <v>11373</v>
      </c>
      <c r="I60" s="399"/>
      <c r="J60" s="399"/>
      <c r="K60" s="399"/>
      <c r="L60" s="399">
        <v>11373</v>
      </c>
    </row>
    <row r="61" spans="1:12" ht="36" x14ac:dyDescent="0.25">
      <c r="A61" s="395" t="s">
        <v>358</v>
      </c>
      <c r="B61" s="396" t="s">
        <v>809</v>
      </c>
      <c r="C61" s="394" t="s">
        <v>810</v>
      </c>
      <c r="D61" s="397" t="s">
        <v>44</v>
      </c>
      <c r="E61" s="398"/>
      <c r="F61" s="399">
        <v>1</v>
      </c>
      <c r="G61" s="399">
        <v>4493.8500000000004</v>
      </c>
      <c r="H61" s="399">
        <v>4494</v>
      </c>
      <c r="I61" s="399"/>
      <c r="J61" s="399"/>
      <c r="K61" s="399"/>
      <c r="L61" s="399">
        <v>4494</v>
      </c>
    </row>
    <row r="62" spans="1:12" ht="24" x14ac:dyDescent="0.25">
      <c r="A62" s="395" t="s">
        <v>362</v>
      </c>
      <c r="B62" s="396" t="s">
        <v>818</v>
      </c>
      <c r="C62" s="394" t="s">
        <v>819</v>
      </c>
      <c r="D62" s="397" t="s">
        <v>44</v>
      </c>
      <c r="E62" s="398"/>
      <c r="F62" s="399">
        <v>1</v>
      </c>
      <c r="G62" s="399">
        <v>927.82</v>
      </c>
      <c r="H62" s="399">
        <v>928</v>
      </c>
      <c r="I62" s="399"/>
      <c r="J62" s="399"/>
      <c r="K62" s="399"/>
      <c r="L62" s="399">
        <v>928</v>
      </c>
    </row>
    <row r="63" spans="1:12" ht="24" x14ac:dyDescent="0.25">
      <c r="A63" s="395" t="s">
        <v>364</v>
      </c>
      <c r="B63" s="396" t="s">
        <v>820</v>
      </c>
      <c r="C63" s="394" t="s">
        <v>821</v>
      </c>
      <c r="D63" s="397" t="s">
        <v>44</v>
      </c>
      <c r="E63" s="398"/>
      <c r="F63" s="399">
        <v>4</v>
      </c>
      <c r="G63" s="399">
        <v>1325.56</v>
      </c>
      <c r="H63" s="399">
        <v>5302</v>
      </c>
      <c r="I63" s="399"/>
      <c r="J63" s="399"/>
      <c r="K63" s="399"/>
      <c r="L63" s="399">
        <v>5302</v>
      </c>
    </row>
    <row r="64" spans="1:12" ht="72" x14ac:dyDescent="0.25">
      <c r="A64" s="395" t="s">
        <v>368</v>
      </c>
      <c r="B64" s="396" t="s">
        <v>644</v>
      </c>
      <c r="C64" s="394" t="s">
        <v>645</v>
      </c>
      <c r="D64" s="397" t="s">
        <v>44</v>
      </c>
      <c r="E64" s="398"/>
      <c r="F64" s="399">
        <v>1</v>
      </c>
      <c r="G64" s="399">
        <v>453.38</v>
      </c>
      <c r="H64" s="399">
        <v>453</v>
      </c>
      <c r="I64" s="399"/>
      <c r="J64" s="399"/>
      <c r="K64" s="399"/>
      <c r="L64" s="399">
        <v>453</v>
      </c>
    </row>
    <row r="65" spans="1:12" ht="96" x14ac:dyDescent="0.25">
      <c r="A65" s="395" t="s">
        <v>370</v>
      </c>
      <c r="B65" s="396" t="s">
        <v>1006</v>
      </c>
      <c r="C65" s="394" t="s">
        <v>1007</v>
      </c>
      <c r="D65" s="397" t="s">
        <v>44</v>
      </c>
      <c r="E65" s="398"/>
      <c r="F65" s="399">
        <v>1</v>
      </c>
      <c r="G65" s="399">
        <v>4165.71</v>
      </c>
      <c r="H65" s="399">
        <v>4166</v>
      </c>
      <c r="I65" s="399"/>
      <c r="J65" s="399"/>
      <c r="K65" s="399"/>
      <c r="L65" s="399">
        <v>4166</v>
      </c>
    </row>
    <row r="66" spans="1:12" x14ac:dyDescent="0.25">
      <c r="A66" s="496" t="s">
        <v>1008</v>
      </c>
      <c r="B66" s="497"/>
      <c r="C66" s="497"/>
      <c r="D66" s="497"/>
      <c r="E66" s="497"/>
      <c r="F66" s="497"/>
      <c r="G66" s="497"/>
      <c r="H66" s="497"/>
      <c r="I66" s="497"/>
      <c r="J66" s="497"/>
      <c r="K66" s="497"/>
      <c r="L66" s="497"/>
    </row>
    <row r="67" spans="1:12" ht="48" x14ac:dyDescent="0.25">
      <c r="A67" s="395" t="s">
        <v>372</v>
      </c>
      <c r="B67" s="396" t="s">
        <v>758</v>
      </c>
      <c r="C67" s="394" t="s">
        <v>759</v>
      </c>
      <c r="D67" s="397" t="s">
        <v>44</v>
      </c>
      <c r="E67" s="398"/>
      <c r="F67" s="399">
        <v>2</v>
      </c>
      <c r="G67" s="399">
        <v>3194.47</v>
      </c>
      <c r="H67" s="399">
        <v>6389</v>
      </c>
      <c r="I67" s="399"/>
      <c r="J67" s="399"/>
      <c r="K67" s="399"/>
      <c r="L67" s="399">
        <v>6389</v>
      </c>
    </row>
    <row r="68" spans="1:12" x14ac:dyDescent="0.25">
      <c r="A68" s="496" t="s">
        <v>1009</v>
      </c>
      <c r="B68" s="497"/>
      <c r="C68" s="497"/>
      <c r="D68" s="497"/>
      <c r="E68" s="497"/>
      <c r="F68" s="497"/>
      <c r="G68" s="497"/>
      <c r="H68" s="497"/>
      <c r="I68" s="497"/>
      <c r="J68" s="497"/>
      <c r="K68" s="497"/>
      <c r="L68" s="497"/>
    </row>
    <row r="69" spans="1:12" ht="36" x14ac:dyDescent="0.25">
      <c r="A69" s="395" t="s">
        <v>376</v>
      </c>
      <c r="B69" s="396" t="s">
        <v>638</v>
      </c>
      <c r="C69" s="394" t="s">
        <v>639</v>
      </c>
      <c r="D69" s="397" t="s">
        <v>44</v>
      </c>
      <c r="E69" s="398"/>
      <c r="F69" s="399">
        <v>1</v>
      </c>
      <c r="G69" s="399">
        <v>1212.46</v>
      </c>
      <c r="H69" s="399">
        <v>1212</v>
      </c>
      <c r="I69" s="399"/>
      <c r="J69" s="399"/>
      <c r="K69" s="399"/>
      <c r="L69" s="399">
        <v>1212</v>
      </c>
    </row>
    <row r="70" spans="1:12" ht="36" x14ac:dyDescent="0.25">
      <c r="A70" s="395" t="s">
        <v>380</v>
      </c>
      <c r="B70" s="396" t="s">
        <v>761</v>
      </c>
      <c r="C70" s="394" t="s">
        <v>762</v>
      </c>
      <c r="D70" s="397" t="s">
        <v>44</v>
      </c>
      <c r="E70" s="398"/>
      <c r="F70" s="399">
        <v>10</v>
      </c>
      <c r="G70" s="399">
        <v>1644.77</v>
      </c>
      <c r="H70" s="399">
        <v>16448</v>
      </c>
      <c r="I70" s="399"/>
      <c r="J70" s="399"/>
      <c r="K70" s="399"/>
      <c r="L70" s="399">
        <v>16448</v>
      </c>
    </row>
    <row r="71" spans="1:12" x14ac:dyDescent="0.25">
      <c r="A71" s="496" t="s">
        <v>1010</v>
      </c>
      <c r="B71" s="497"/>
      <c r="C71" s="497"/>
      <c r="D71" s="497"/>
      <c r="E71" s="497"/>
      <c r="F71" s="497"/>
      <c r="G71" s="497"/>
      <c r="H71" s="497"/>
      <c r="I71" s="497"/>
      <c r="J71" s="497"/>
      <c r="K71" s="497"/>
      <c r="L71" s="497"/>
    </row>
    <row r="72" spans="1:12" ht="180" x14ac:dyDescent="0.25">
      <c r="A72" s="395" t="s">
        <v>384</v>
      </c>
      <c r="B72" s="396" t="s">
        <v>581</v>
      </c>
      <c r="C72" s="394" t="s">
        <v>1011</v>
      </c>
      <c r="D72" s="397" t="s">
        <v>196</v>
      </c>
      <c r="E72" s="398"/>
      <c r="F72" s="400" t="s">
        <v>1012</v>
      </c>
      <c r="G72" s="399">
        <v>157518.39000000001</v>
      </c>
      <c r="H72" s="399">
        <v>1485</v>
      </c>
      <c r="I72" s="399"/>
      <c r="J72" s="399"/>
      <c r="K72" s="399"/>
      <c r="L72" s="399">
        <v>1485</v>
      </c>
    </row>
    <row r="73" spans="1:12" ht="120" x14ac:dyDescent="0.25">
      <c r="A73" s="395" t="s">
        <v>388</v>
      </c>
      <c r="B73" s="396" t="s">
        <v>1013</v>
      </c>
      <c r="C73" s="394" t="s">
        <v>1014</v>
      </c>
      <c r="D73" s="397" t="s">
        <v>196</v>
      </c>
      <c r="E73" s="398"/>
      <c r="F73" s="400" t="s">
        <v>1015</v>
      </c>
      <c r="G73" s="399">
        <v>131516.54999999999</v>
      </c>
      <c r="H73" s="399">
        <v>568</v>
      </c>
      <c r="I73" s="399"/>
      <c r="J73" s="399"/>
      <c r="K73" s="399"/>
      <c r="L73" s="399">
        <v>568</v>
      </c>
    </row>
    <row r="74" spans="1:12" ht="24" x14ac:dyDescent="0.25">
      <c r="A74" s="395" t="s">
        <v>390</v>
      </c>
      <c r="B74" s="396" t="s">
        <v>833</v>
      </c>
      <c r="C74" s="394" t="s">
        <v>834</v>
      </c>
      <c r="D74" s="397" t="s">
        <v>44</v>
      </c>
      <c r="E74" s="398"/>
      <c r="F74" s="399">
        <v>2</v>
      </c>
      <c r="G74" s="399">
        <v>895.93</v>
      </c>
      <c r="H74" s="399">
        <v>1792</v>
      </c>
      <c r="I74" s="399"/>
      <c r="J74" s="399"/>
      <c r="K74" s="399"/>
      <c r="L74" s="399">
        <v>1792</v>
      </c>
    </row>
    <row r="75" spans="1:12" ht="24" x14ac:dyDescent="0.25">
      <c r="A75" s="395" t="s">
        <v>391</v>
      </c>
      <c r="B75" s="396" t="s">
        <v>585</v>
      </c>
      <c r="C75" s="394" t="s">
        <v>830</v>
      </c>
      <c r="D75" s="397" t="s">
        <v>44</v>
      </c>
      <c r="E75" s="398"/>
      <c r="F75" s="399">
        <v>8</v>
      </c>
      <c r="G75" s="399">
        <v>348.95</v>
      </c>
      <c r="H75" s="399">
        <v>2792</v>
      </c>
      <c r="I75" s="399"/>
      <c r="J75" s="399"/>
      <c r="K75" s="399"/>
      <c r="L75" s="399">
        <v>2792</v>
      </c>
    </row>
    <row r="76" spans="1:12" ht="48" x14ac:dyDescent="0.25">
      <c r="A76" s="395" t="s">
        <v>395</v>
      </c>
      <c r="B76" s="396" t="s">
        <v>660</v>
      </c>
      <c r="C76" s="394" t="s">
        <v>661</v>
      </c>
      <c r="D76" s="397" t="s">
        <v>239</v>
      </c>
      <c r="E76" s="398"/>
      <c r="F76" s="400" t="s">
        <v>1016</v>
      </c>
      <c r="G76" s="399">
        <v>608.44000000000005</v>
      </c>
      <c r="H76" s="399">
        <v>4167</v>
      </c>
      <c r="I76" s="399"/>
      <c r="J76" s="399"/>
      <c r="K76" s="399"/>
      <c r="L76" s="399">
        <v>4167</v>
      </c>
    </row>
    <row r="77" spans="1:12" ht="36" x14ac:dyDescent="0.25">
      <c r="A77" s="395" t="s">
        <v>398</v>
      </c>
      <c r="B77" s="396" t="s">
        <v>546</v>
      </c>
      <c r="C77" s="394" t="s">
        <v>1017</v>
      </c>
      <c r="D77" s="397" t="s">
        <v>548</v>
      </c>
      <c r="E77" s="398"/>
      <c r="F77" s="400" t="s">
        <v>722</v>
      </c>
      <c r="G77" s="399">
        <v>1892.37</v>
      </c>
      <c r="H77" s="399">
        <v>9</v>
      </c>
      <c r="I77" s="399"/>
      <c r="J77" s="399"/>
      <c r="K77" s="399"/>
      <c r="L77" s="399">
        <v>9</v>
      </c>
    </row>
    <row r="78" spans="1:12" ht="36" x14ac:dyDescent="0.25">
      <c r="A78" s="395" t="s">
        <v>404</v>
      </c>
      <c r="B78" s="396" t="s">
        <v>772</v>
      </c>
      <c r="C78" s="394" t="s">
        <v>773</v>
      </c>
      <c r="D78" s="397" t="s">
        <v>44</v>
      </c>
      <c r="E78" s="398"/>
      <c r="F78" s="399">
        <v>4</v>
      </c>
      <c r="G78" s="399">
        <v>327.62</v>
      </c>
      <c r="H78" s="399">
        <v>1310</v>
      </c>
      <c r="I78" s="399"/>
      <c r="J78" s="399"/>
      <c r="K78" s="399"/>
      <c r="L78" s="399">
        <v>1310</v>
      </c>
    </row>
    <row r="79" spans="1:12" ht="24" x14ac:dyDescent="0.25">
      <c r="A79" s="395" t="s">
        <v>521</v>
      </c>
      <c r="B79" s="396" t="s">
        <v>831</v>
      </c>
      <c r="C79" s="394" t="s">
        <v>832</v>
      </c>
      <c r="D79" s="397" t="s">
        <v>44</v>
      </c>
      <c r="E79" s="398"/>
      <c r="F79" s="399">
        <v>2</v>
      </c>
      <c r="G79" s="399">
        <v>872.78</v>
      </c>
      <c r="H79" s="399">
        <v>1746</v>
      </c>
      <c r="I79" s="399"/>
      <c r="J79" s="399"/>
      <c r="K79" s="399"/>
      <c r="L79" s="399">
        <v>1746</v>
      </c>
    </row>
    <row r="80" spans="1:12" ht="24" x14ac:dyDescent="0.25">
      <c r="A80" s="395" t="s">
        <v>524</v>
      </c>
      <c r="B80" s="396" t="s">
        <v>916</v>
      </c>
      <c r="C80" s="394" t="s">
        <v>917</v>
      </c>
      <c r="D80" s="397" t="s">
        <v>44</v>
      </c>
      <c r="E80" s="398"/>
      <c r="F80" s="399">
        <v>2</v>
      </c>
      <c r="G80" s="399">
        <v>52.53</v>
      </c>
      <c r="H80" s="399">
        <v>105</v>
      </c>
      <c r="I80" s="399"/>
      <c r="J80" s="399"/>
      <c r="K80" s="399"/>
      <c r="L80" s="399">
        <v>105</v>
      </c>
    </row>
    <row r="81" spans="1:12" ht="36" x14ac:dyDescent="0.25">
      <c r="A81" s="395" t="s">
        <v>527</v>
      </c>
      <c r="B81" s="396" t="s">
        <v>918</v>
      </c>
      <c r="C81" s="394" t="s">
        <v>919</v>
      </c>
      <c r="D81" s="397" t="s">
        <v>44</v>
      </c>
      <c r="E81" s="398"/>
      <c r="F81" s="399">
        <v>2</v>
      </c>
      <c r="G81" s="399">
        <v>172.05</v>
      </c>
      <c r="H81" s="399">
        <v>344</v>
      </c>
      <c r="I81" s="399"/>
      <c r="J81" s="399"/>
      <c r="K81" s="399"/>
      <c r="L81" s="399">
        <v>344</v>
      </c>
    </row>
    <row r="82" spans="1:12" ht="24" x14ac:dyDescent="0.25">
      <c r="A82" s="395" t="s">
        <v>530</v>
      </c>
      <c r="B82" s="396" t="s">
        <v>651</v>
      </c>
      <c r="C82" s="394" t="s">
        <v>652</v>
      </c>
      <c r="D82" s="397" t="s">
        <v>44</v>
      </c>
      <c r="E82" s="398"/>
      <c r="F82" s="399">
        <v>4</v>
      </c>
      <c r="G82" s="399">
        <v>66.650000000000006</v>
      </c>
      <c r="H82" s="399">
        <v>267</v>
      </c>
      <c r="I82" s="399"/>
      <c r="J82" s="399"/>
      <c r="K82" s="399"/>
      <c r="L82" s="399">
        <v>267</v>
      </c>
    </row>
    <row r="83" spans="1:12" ht="24" x14ac:dyDescent="0.25">
      <c r="A83" s="395" t="s">
        <v>533</v>
      </c>
      <c r="B83" s="396" t="s">
        <v>654</v>
      </c>
      <c r="C83" s="394" t="s">
        <v>655</v>
      </c>
      <c r="D83" s="397" t="s">
        <v>44</v>
      </c>
      <c r="E83" s="398"/>
      <c r="F83" s="399">
        <v>8</v>
      </c>
      <c r="G83" s="399">
        <v>7.88</v>
      </c>
      <c r="H83" s="399">
        <v>63</v>
      </c>
      <c r="I83" s="399"/>
      <c r="J83" s="399"/>
      <c r="K83" s="399"/>
      <c r="L83" s="399">
        <v>63</v>
      </c>
    </row>
    <row r="84" spans="1:12" x14ac:dyDescent="0.25">
      <c r="A84" s="496" t="s">
        <v>1018</v>
      </c>
      <c r="B84" s="497"/>
      <c r="C84" s="497"/>
      <c r="D84" s="497"/>
      <c r="E84" s="497"/>
      <c r="F84" s="497"/>
      <c r="G84" s="497"/>
      <c r="H84" s="497"/>
      <c r="I84" s="497"/>
      <c r="J84" s="497"/>
      <c r="K84" s="497"/>
      <c r="L84" s="497"/>
    </row>
    <row r="85" spans="1:12" ht="48" x14ac:dyDescent="0.25">
      <c r="A85" s="395" t="s">
        <v>536</v>
      </c>
      <c r="B85" s="396" t="s">
        <v>211</v>
      </c>
      <c r="C85" s="394" t="s">
        <v>921</v>
      </c>
      <c r="D85" s="397" t="s">
        <v>213</v>
      </c>
      <c r="E85" s="398"/>
      <c r="F85" s="400" t="s">
        <v>836</v>
      </c>
      <c r="G85" s="399">
        <v>6040.53</v>
      </c>
      <c r="H85" s="399">
        <v>18</v>
      </c>
      <c r="I85" s="399">
        <v>18</v>
      </c>
      <c r="J85" s="399"/>
      <c r="K85" s="399"/>
      <c r="L85" s="399"/>
    </row>
    <row r="86" spans="1:12" ht="36" x14ac:dyDescent="0.25">
      <c r="A86" s="395" t="s">
        <v>539</v>
      </c>
      <c r="B86" s="396" t="s">
        <v>669</v>
      </c>
      <c r="C86" s="394" t="s">
        <v>670</v>
      </c>
      <c r="D86" s="397" t="s">
        <v>239</v>
      </c>
      <c r="E86" s="398"/>
      <c r="F86" s="400" t="s">
        <v>837</v>
      </c>
      <c r="G86" s="399">
        <v>575.76</v>
      </c>
      <c r="H86" s="399">
        <v>59</v>
      </c>
      <c r="I86" s="399"/>
      <c r="J86" s="399"/>
      <c r="K86" s="399"/>
      <c r="L86" s="399">
        <v>59</v>
      </c>
    </row>
    <row r="87" spans="1:12" ht="60" x14ac:dyDescent="0.25">
      <c r="A87" s="395" t="s">
        <v>542</v>
      </c>
      <c r="B87" s="396" t="s">
        <v>673</v>
      </c>
      <c r="C87" s="394" t="s">
        <v>924</v>
      </c>
      <c r="D87" s="397" t="s">
        <v>213</v>
      </c>
      <c r="E87" s="398"/>
      <c r="F87" s="400" t="s">
        <v>836</v>
      </c>
      <c r="G87" s="399">
        <v>1747.22</v>
      </c>
      <c r="H87" s="399">
        <v>5</v>
      </c>
      <c r="I87" s="399">
        <v>4</v>
      </c>
      <c r="J87" s="399"/>
      <c r="K87" s="399"/>
      <c r="L87" s="399">
        <v>1</v>
      </c>
    </row>
    <row r="88" spans="1:12" ht="36" x14ac:dyDescent="0.25">
      <c r="A88" s="395" t="s">
        <v>545</v>
      </c>
      <c r="B88" s="396" t="s">
        <v>669</v>
      </c>
      <c r="C88" s="394" t="s">
        <v>676</v>
      </c>
      <c r="D88" s="397" t="s">
        <v>239</v>
      </c>
      <c r="E88" s="398"/>
      <c r="F88" s="400" t="s">
        <v>838</v>
      </c>
      <c r="G88" s="399">
        <v>487.18</v>
      </c>
      <c r="H88" s="399">
        <v>22</v>
      </c>
      <c r="I88" s="399"/>
      <c r="J88" s="399"/>
      <c r="K88" s="399"/>
      <c r="L88" s="399">
        <v>22</v>
      </c>
    </row>
    <row r="89" spans="1:12" x14ac:dyDescent="0.25">
      <c r="A89" s="496" t="s">
        <v>1019</v>
      </c>
      <c r="B89" s="497"/>
      <c r="C89" s="497"/>
      <c r="D89" s="497"/>
      <c r="E89" s="497"/>
      <c r="F89" s="497"/>
      <c r="G89" s="497"/>
      <c r="H89" s="497"/>
      <c r="I89" s="497"/>
      <c r="J89" s="497"/>
      <c r="K89" s="497"/>
      <c r="L89" s="497"/>
    </row>
    <row r="90" spans="1:12" ht="72" x14ac:dyDescent="0.25">
      <c r="A90" s="395" t="s">
        <v>550</v>
      </c>
      <c r="B90" s="396" t="s">
        <v>840</v>
      </c>
      <c r="C90" s="394" t="s">
        <v>1020</v>
      </c>
      <c r="D90" s="397" t="s">
        <v>842</v>
      </c>
      <c r="E90" s="398"/>
      <c r="F90" s="400" t="s">
        <v>1021</v>
      </c>
      <c r="G90" s="399">
        <v>2196.91</v>
      </c>
      <c r="H90" s="399">
        <v>4130</v>
      </c>
      <c r="I90" s="399">
        <v>2148</v>
      </c>
      <c r="J90" s="399">
        <v>756</v>
      </c>
      <c r="K90" s="399">
        <v>272</v>
      </c>
      <c r="L90" s="399">
        <v>1226</v>
      </c>
    </row>
    <row r="91" spans="1:12" ht="72" x14ac:dyDescent="0.25">
      <c r="A91" s="395" t="s">
        <v>554</v>
      </c>
      <c r="B91" s="396" t="s">
        <v>852</v>
      </c>
      <c r="C91" s="394" t="s">
        <v>853</v>
      </c>
      <c r="D91" s="397" t="s">
        <v>338</v>
      </c>
      <c r="E91" s="398"/>
      <c r="F91" s="400" t="s">
        <v>849</v>
      </c>
      <c r="G91" s="399">
        <v>98.11</v>
      </c>
      <c r="H91" s="399">
        <v>22</v>
      </c>
      <c r="I91" s="399"/>
      <c r="J91" s="399"/>
      <c r="K91" s="399"/>
      <c r="L91" s="399">
        <v>22</v>
      </c>
    </row>
    <row r="92" spans="1:12" ht="24" x14ac:dyDescent="0.25">
      <c r="A92" s="395" t="s">
        <v>557</v>
      </c>
      <c r="B92" s="396" t="s">
        <v>1022</v>
      </c>
      <c r="C92" s="394" t="s">
        <v>1023</v>
      </c>
      <c r="D92" s="397" t="s">
        <v>338</v>
      </c>
      <c r="E92" s="398"/>
      <c r="F92" s="400" t="s">
        <v>1024</v>
      </c>
      <c r="G92" s="399">
        <v>95.08</v>
      </c>
      <c r="H92" s="399">
        <v>10</v>
      </c>
      <c r="I92" s="399"/>
      <c r="J92" s="399"/>
      <c r="K92" s="399"/>
      <c r="L92" s="399">
        <v>10</v>
      </c>
    </row>
    <row r="93" spans="1:12" ht="24" x14ac:dyDescent="0.25">
      <c r="A93" s="395" t="s">
        <v>561</v>
      </c>
      <c r="B93" s="396" t="s">
        <v>1025</v>
      </c>
      <c r="C93" s="394" t="s">
        <v>1026</v>
      </c>
      <c r="D93" s="397" t="s">
        <v>338</v>
      </c>
      <c r="E93" s="398"/>
      <c r="F93" s="400" t="s">
        <v>894</v>
      </c>
      <c r="G93" s="399">
        <v>280.12</v>
      </c>
      <c r="H93" s="399">
        <v>216</v>
      </c>
      <c r="I93" s="399"/>
      <c r="J93" s="399"/>
      <c r="K93" s="399"/>
      <c r="L93" s="399">
        <v>216</v>
      </c>
    </row>
    <row r="94" spans="1:12" ht="60" x14ac:dyDescent="0.25">
      <c r="A94" s="395" t="s">
        <v>565</v>
      </c>
      <c r="B94" s="396" t="s">
        <v>854</v>
      </c>
      <c r="C94" s="394" t="s">
        <v>855</v>
      </c>
      <c r="D94" s="397" t="s">
        <v>338</v>
      </c>
      <c r="E94" s="398"/>
      <c r="F94" s="400" t="s">
        <v>1027</v>
      </c>
      <c r="G94" s="399">
        <v>381.27</v>
      </c>
      <c r="H94" s="399">
        <v>3397</v>
      </c>
      <c r="I94" s="399"/>
      <c r="J94" s="399"/>
      <c r="K94" s="399"/>
      <c r="L94" s="399">
        <v>3397</v>
      </c>
    </row>
    <row r="95" spans="1:12" ht="72" x14ac:dyDescent="0.25">
      <c r="A95" s="395" t="s">
        <v>568</v>
      </c>
      <c r="B95" s="396" t="s">
        <v>857</v>
      </c>
      <c r="C95" s="394" t="s">
        <v>858</v>
      </c>
      <c r="D95" s="397" t="s">
        <v>338</v>
      </c>
      <c r="E95" s="398"/>
      <c r="F95" s="400" t="s">
        <v>1027</v>
      </c>
      <c r="G95" s="399">
        <v>387.86</v>
      </c>
      <c r="H95" s="399">
        <v>3456</v>
      </c>
      <c r="I95" s="399"/>
      <c r="J95" s="399"/>
      <c r="K95" s="399"/>
      <c r="L95" s="399">
        <v>3456</v>
      </c>
    </row>
    <row r="96" spans="1:12" ht="72" x14ac:dyDescent="0.25">
      <c r="A96" s="395" t="s">
        <v>571</v>
      </c>
      <c r="B96" s="396" t="s">
        <v>860</v>
      </c>
      <c r="C96" s="394" t="s">
        <v>861</v>
      </c>
      <c r="D96" s="397" t="s">
        <v>338</v>
      </c>
      <c r="E96" s="398"/>
      <c r="F96" s="400" t="s">
        <v>1028</v>
      </c>
      <c r="G96" s="399">
        <v>448.09</v>
      </c>
      <c r="H96" s="399">
        <v>789</v>
      </c>
      <c r="I96" s="399"/>
      <c r="J96" s="399"/>
      <c r="K96" s="399"/>
      <c r="L96" s="399">
        <v>789</v>
      </c>
    </row>
    <row r="97" spans="1:12" ht="156" x14ac:dyDescent="0.25">
      <c r="A97" s="395" t="s">
        <v>574</v>
      </c>
      <c r="B97" s="396" t="s">
        <v>863</v>
      </c>
      <c r="C97" s="394" t="s">
        <v>1029</v>
      </c>
      <c r="D97" s="397" t="s">
        <v>865</v>
      </c>
      <c r="E97" s="398"/>
      <c r="F97" s="400" t="s">
        <v>934</v>
      </c>
      <c r="G97" s="399">
        <v>4753.57</v>
      </c>
      <c r="H97" s="399">
        <v>1379</v>
      </c>
      <c r="I97" s="399">
        <v>753</v>
      </c>
      <c r="J97" s="399">
        <v>199</v>
      </c>
      <c r="K97" s="399">
        <v>72</v>
      </c>
      <c r="L97" s="399">
        <v>427</v>
      </c>
    </row>
    <row r="98" spans="1:12" ht="120" x14ac:dyDescent="0.25">
      <c r="A98" s="395" t="s">
        <v>577</v>
      </c>
      <c r="B98" s="396" t="s">
        <v>867</v>
      </c>
      <c r="C98" s="394" t="s">
        <v>1030</v>
      </c>
      <c r="D98" s="397" t="s">
        <v>401</v>
      </c>
      <c r="E98" s="398"/>
      <c r="F98" s="400" t="s">
        <v>935</v>
      </c>
      <c r="G98" s="399">
        <v>724.37</v>
      </c>
      <c r="H98" s="399">
        <v>2311</v>
      </c>
      <c r="I98" s="399"/>
      <c r="J98" s="399"/>
      <c r="K98" s="399"/>
      <c r="L98" s="399">
        <v>2311</v>
      </c>
    </row>
    <row r="99" spans="1:12" x14ac:dyDescent="0.25">
      <c r="A99" s="512" t="s">
        <v>1031</v>
      </c>
      <c r="B99" s="497"/>
      <c r="C99" s="497"/>
      <c r="D99" s="497"/>
      <c r="E99" s="497"/>
      <c r="F99" s="497"/>
      <c r="G99" s="497"/>
      <c r="H99" s="497"/>
      <c r="I99" s="497"/>
      <c r="J99" s="497"/>
      <c r="K99" s="497"/>
      <c r="L99" s="497"/>
    </row>
    <row r="100" spans="1:12" ht="72" x14ac:dyDescent="0.25">
      <c r="A100" s="395" t="s">
        <v>580</v>
      </c>
      <c r="B100" s="396" t="s">
        <v>688</v>
      </c>
      <c r="C100" s="394" t="s">
        <v>689</v>
      </c>
      <c r="D100" s="397" t="s">
        <v>686</v>
      </c>
      <c r="E100" s="398"/>
      <c r="F100" s="399">
        <v>1</v>
      </c>
      <c r="G100" s="399">
        <v>57.94</v>
      </c>
      <c r="H100" s="399">
        <v>58</v>
      </c>
      <c r="I100" s="399">
        <v>58</v>
      </c>
      <c r="J100" s="399"/>
      <c r="K100" s="399"/>
      <c r="L100" s="399"/>
    </row>
    <row r="101" spans="1:12" ht="72" x14ac:dyDescent="0.25">
      <c r="A101" s="395" t="s">
        <v>584</v>
      </c>
      <c r="B101" s="396" t="s">
        <v>691</v>
      </c>
      <c r="C101" s="394" t="s">
        <v>692</v>
      </c>
      <c r="D101" s="397" t="s">
        <v>686</v>
      </c>
      <c r="E101" s="398"/>
      <c r="F101" s="400" t="s">
        <v>1032</v>
      </c>
      <c r="G101" s="399">
        <v>69.53</v>
      </c>
      <c r="H101" s="399">
        <v>417</v>
      </c>
      <c r="I101" s="399">
        <v>417</v>
      </c>
      <c r="J101" s="399"/>
      <c r="K101" s="399"/>
      <c r="L101" s="399"/>
    </row>
    <row r="102" spans="1:12" ht="72" x14ac:dyDescent="0.25">
      <c r="A102" s="395" t="s">
        <v>587</v>
      </c>
      <c r="B102" s="396" t="s">
        <v>695</v>
      </c>
      <c r="C102" s="394" t="s">
        <v>696</v>
      </c>
      <c r="D102" s="397" t="s">
        <v>686</v>
      </c>
      <c r="E102" s="398"/>
      <c r="F102" s="400" t="s">
        <v>1033</v>
      </c>
      <c r="G102" s="399">
        <v>92.7</v>
      </c>
      <c r="H102" s="399">
        <v>2225</v>
      </c>
      <c r="I102" s="399">
        <v>2225</v>
      </c>
      <c r="J102" s="399"/>
      <c r="K102" s="399"/>
      <c r="L102" s="399"/>
    </row>
    <row r="103" spans="1:12" x14ac:dyDescent="0.25">
      <c r="A103" s="512" t="s">
        <v>1034</v>
      </c>
      <c r="B103" s="497"/>
      <c r="C103" s="497"/>
      <c r="D103" s="497"/>
      <c r="E103" s="497"/>
      <c r="F103" s="497"/>
      <c r="G103" s="497"/>
      <c r="H103" s="497"/>
      <c r="I103" s="497"/>
      <c r="J103" s="497"/>
      <c r="K103" s="497"/>
      <c r="L103" s="497"/>
    </row>
    <row r="104" spans="1:12" ht="120" x14ac:dyDescent="0.25">
      <c r="A104" s="395" t="s">
        <v>590</v>
      </c>
      <c r="B104" s="396" t="s">
        <v>703</v>
      </c>
      <c r="C104" s="394" t="s">
        <v>704</v>
      </c>
      <c r="D104" s="397" t="s">
        <v>686</v>
      </c>
      <c r="E104" s="398"/>
      <c r="F104" s="399">
        <v>1</v>
      </c>
      <c r="G104" s="399">
        <v>284.41000000000003</v>
      </c>
      <c r="H104" s="399">
        <v>284</v>
      </c>
      <c r="I104" s="399">
        <v>237</v>
      </c>
      <c r="J104" s="399">
        <v>24</v>
      </c>
      <c r="K104" s="399"/>
      <c r="L104" s="399">
        <v>23</v>
      </c>
    </row>
    <row r="105" spans="1:12" ht="120" x14ac:dyDescent="0.25">
      <c r="A105" s="395" t="s">
        <v>593</v>
      </c>
      <c r="B105" s="396" t="s">
        <v>710</v>
      </c>
      <c r="C105" s="394" t="s">
        <v>711</v>
      </c>
      <c r="D105" s="397" t="s">
        <v>686</v>
      </c>
      <c r="E105" s="398"/>
      <c r="F105" s="399">
        <v>2</v>
      </c>
      <c r="G105" s="399">
        <v>464.95</v>
      </c>
      <c r="H105" s="399">
        <v>930</v>
      </c>
      <c r="I105" s="399">
        <v>791</v>
      </c>
      <c r="J105" s="399">
        <v>82</v>
      </c>
      <c r="K105" s="399"/>
      <c r="L105" s="399">
        <v>57</v>
      </c>
    </row>
    <row r="106" spans="1:12" x14ac:dyDescent="0.25">
      <c r="A106" s="512" t="s">
        <v>1035</v>
      </c>
      <c r="B106" s="497"/>
      <c r="C106" s="497"/>
      <c r="D106" s="497"/>
      <c r="E106" s="497"/>
      <c r="F106" s="497"/>
      <c r="G106" s="497"/>
      <c r="H106" s="497"/>
      <c r="I106" s="497"/>
      <c r="J106" s="497"/>
      <c r="K106" s="497"/>
      <c r="L106" s="497"/>
    </row>
    <row r="107" spans="1:12" ht="48" x14ac:dyDescent="0.25">
      <c r="A107" s="395" t="s">
        <v>596</v>
      </c>
      <c r="B107" s="396" t="s">
        <v>714</v>
      </c>
      <c r="C107" s="394" t="s">
        <v>715</v>
      </c>
      <c r="D107" s="397" t="s">
        <v>44</v>
      </c>
      <c r="E107" s="398"/>
      <c r="F107" s="399">
        <v>1</v>
      </c>
      <c r="G107" s="399">
        <v>543.98</v>
      </c>
      <c r="H107" s="399">
        <v>544</v>
      </c>
      <c r="I107" s="399">
        <v>535</v>
      </c>
      <c r="J107" s="399"/>
      <c r="K107" s="399"/>
      <c r="L107" s="399">
        <v>9</v>
      </c>
    </row>
    <row r="108" spans="1:12" ht="72" x14ac:dyDescent="0.25">
      <c r="A108" s="401" t="s">
        <v>1356</v>
      </c>
      <c r="B108" s="396" t="s">
        <v>717</v>
      </c>
      <c r="C108" s="394" t="s">
        <v>718</v>
      </c>
      <c r="D108" s="397" t="s">
        <v>44</v>
      </c>
      <c r="E108" s="398"/>
      <c r="F108" s="399">
        <v>1</v>
      </c>
      <c r="G108" s="399">
        <v>1198.71</v>
      </c>
      <c r="H108" s="399">
        <v>1199</v>
      </c>
      <c r="I108" s="399"/>
      <c r="J108" s="399"/>
      <c r="K108" s="399"/>
      <c r="L108" s="399"/>
    </row>
    <row r="109" spans="1:12" ht="36" x14ac:dyDescent="0.25">
      <c r="A109" s="395" t="s">
        <v>603</v>
      </c>
      <c r="B109" s="396" t="s">
        <v>720</v>
      </c>
      <c r="C109" s="394" t="s">
        <v>721</v>
      </c>
      <c r="D109" s="397" t="s">
        <v>548</v>
      </c>
      <c r="E109" s="398"/>
      <c r="F109" s="400" t="s">
        <v>1036</v>
      </c>
      <c r="G109" s="399">
        <v>544015.78</v>
      </c>
      <c r="H109" s="399">
        <v>544</v>
      </c>
      <c r="I109" s="399">
        <v>519</v>
      </c>
      <c r="J109" s="399">
        <v>21</v>
      </c>
      <c r="K109" s="399"/>
      <c r="L109" s="399">
        <v>4</v>
      </c>
    </row>
    <row r="110" spans="1:12" ht="48" x14ac:dyDescent="0.25">
      <c r="A110" s="395" t="s">
        <v>607</v>
      </c>
      <c r="B110" s="396" t="s">
        <v>724</v>
      </c>
      <c r="C110" s="394" t="s">
        <v>725</v>
      </c>
      <c r="D110" s="397" t="s">
        <v>44</v>
      </c>
      <c r="E110" s="398"/>
      <c r="F110" s="399">
        <v>1</v>
      </c>
      <c r="G110" s="399">
        <v>371.14</v>
      </c>
      <c r="H110" s="399">
        <v>371</v>
      </c>
      <c r="I110" s="399"/>
      <c r="J110" s="399"/>
      <c r="K110" s="399"/>
      <c r="L110" s="399">
        <v>371</v>
      </c>
    </row>
    <row r="111" spans="1:12" x14ac:dyDescent="0.25">
      <c r="A111" s="496" t="s">
        <v>283</v>
      </c>
      <c r="B111" s="497"/>
      <c r="C111" s="497"/>
      <c r="D111" s="497"/>
      <c r="E111" s="497"/>
      <c r="F111" s="497"/>
      <c r="G111" s="497"/>
      <c r="H111" s="402">
        <v>197540</v>
      </c>
      <c r="I111" s="402">
        <v>21830</v>
      </c>
      <c r="J111" s="402">
        <v>5364</v>
      </c>
      <c r="K111" s="402">
        <v>1510</v>
      </c>
      <c r="L111" s="402">
        <v>169147</v>
      </c>
    </row>
    <row r="112" spans="1:12" x14ac:dyDescent="0.25">
      <c r="A112" s="496" t="s">
        <v>119</v>
      </c>
      <c r="B112" s="497"/>
      <c r="C112" s="497"/>
      <c r="D112" s="497"/>
      <c r="E112" s="497"/>
      <c r="F112" s="497"/>
      <c r="G112" s="497"/>
      <c r="H112" s="402">
        <v>22435</v>
      </c>
      <c r="I112" s="399"/>
      <c r="J112" s="399"/>
      <c r="K112" s="399"/>
      <c r="L112" s="399"/>
    </row>
    <row r="113" spans="1:12" x14ac:dyDescent="0.25">
      <c r="A113" s="496" t="s">
        <v>120</v>
      </c>
      <c r="B113" s="497"/>
      <c r="C113" s="497"/>
      <c r="D113" s="497"/>
      <c r="E113" s="497"/>
      <c r="F113" s="497"/>
      <c r="G113" s="497"/>
      <c r="H113" s="402">
        <v>12137</v>
      </c>
      <c r="I113" s="399"/>
      <c r="J113" s="399"/>
      <c r="K113" s="399"/>
      <c r="L113" s="399"/>
    </row>
    <row r="114" spans="1:12" x14ac:dyDescent="0.25">
      <c r="A114" s="511" t="s">
        <v>121</v>
      </c>
      <c r="B114" s="497"/>
      <c r="C114" s="497"/>
      <c r="D114" s="497"/>
      <c r="E114" s="497"/>
      <c r="F114" s="497"/>
      <c r="G114" s="497"/>
      <c r="H114" s="399"/>
      <c r="I114" s="399"/>
      <c r="J114" s="399"/>
      <c r="K114" s="399"/>
      <c r="L114" s="399"/>
    </row>
    <row r="115" spans="1:12" x14ac:dyDescent="0.25">
      <c r="A115" s="496" t="s">
        <v>122</v>
      </c>
      <c r="B115" s="497"/>
      <c r="C115" s="497"/>
      <c r="D115" s="497"/>
      <c r="E115" s="497"/>
      <c r="F115" s="497"/>
      <c r="G115" s="497"/>
      <c r="H115" s="402">
        <v>232112</v>
      </c>
      <c r="I115" s="399"/>
      <c r="J115" s="399"/>
      <c r="K115" s="399"/>
      <c r="L115" s="399"/>
    </row>
    <row r="116" spans="1:12" x14ac:dyDescent="0.25">
      <c r="A116" s="496" t="s">
        <v>123</v>
      </c>
      <c r="B116" s="497"/>
      <c r="C116" s="497"/>
      <c r="D116" s="497"/>
      <c r="E116" s="497"/>
      <c r="F116" s="497"/>
      <c r="G116" s="497"/>
      <c r="H116" s="399"/>
      <c r="I116" s="399"/>
      <c r="J116" s="399"/>
      <c r="K116" s="399"/>
      <c r="L116" s="399"/>
    </row>
    <row r="117" spans="1:12" x14ac:dyDescent="0.25">
      <c r="A117" s="496" t="s">
        <v>130</v>
      </c>
      <c r="B117" s="497"/>
      <c r="C117" s="497"/>
      <c r="D117" s="497"/>
      <c r="E117" s="497"/>
      <c r="F117" s="497"/>
      <c r="G117" s="497"/>
      <c r="H117" s="402">
        <v>169147</v>
      </c>
      <c r="I117" s="399"/>
      <c r="J117" s="399"/>
      <c r="K117" s="399"/>
      <c r="L117" s="399"/>
    </row>
    <row r="118" spans="1:12" x14ac:dyDescent="0.25">
      <c r="A118" s="496" t="s">
        <v>124</v>
      </c>
      <c r="B118" s="497"/>
      <c r="C118" s="497"/>
      <c r="D118" s="497"/>
      <c r="E118" s="497"/>
      <c r="F118" s="497"/>
      <c r="G118" s="497"/>
      <c r="H118" s="402">
        <v>5364</v>
      </c>
      <c r="I118" s="399"/>
      <c r="J118" s="399"/>
      <c r="K118" s="399"/>
      <c r="L118" s="399"/>
    </row>
    <row r="119" spans="1:12" x14ac:dyDescent="0.25">
      <c r="A119" s="496" t="s">
        <v>125</v>
      </c>
      <c r="B119" s="497"/>
      <c r="C119" s="497"/>
      <c r="D119" s="497"/>
      <c r="E119" s="497"/>
      <c r="F119" s="497"/>
      <c r="G119" s="497"/>
      <c r="H119" s="402">
        <v>23340</v>
      </c>
      <c r="I119" s="399"/>
      <c r="J119" s="399"/>
      <c r="K119" s="399"/>
      <c r="L119" s="399"/>
    </row>
    <row r="120" spans="1:12" x14ac:dyDescent="0.25">
      <c r="A120" s="496" t="s">
        <v>131</v>
      </c>
      <c r="B120" s="497"/>
      <c r="C120" s="497"/>
      <c r="D120" s="497"/>
      <c r="E120" s="497"/>
      <c r="F120" s="497"/>
      <c r="G120" s="497"/>
      <c r="H120" s="402">
        <v>1199</v>
      </c>
      <c r="I120" s="399"/>
      <c r="J120" s="399"/>
      <c r="K120" s="399"/>
      <c r="L120" s="399"/>
    </row>
    <row r="121" spans="1:12" x14ac:dyDescent="0.25">
      <c r="A121" s="496" t="s">
        <v>126</v>
      </c>
      <c r="B121" s="497"/>
      <c r="C121" s="497"/>
      <c r="D121" s="497"/>
      <c r="E121" s="497"/>
      <c r="F121" s="497"/>
      <c r="G121" s="497"/>
      <c r="H121" s="402">
        <v>22435</v>
      </c>
      <c r="I121" s="399"/>
      <c r="J121" s="399"/>
      <c r="K121" s="399"/>
      <c r="L121" s="399"/>
    </row>
    <row r="122" spans="1:12" x14ac:dyDescent="0.25">
      <c r="A122" s="496" t="s">
        <v>127</v>
      </c>
      <c r="B122" s="497"/>
      <c r="C122" s="497"/>
      <c r="D122" s="497"/>
      <c r="E122" s="497"/>
      <c r="F122" s="497"/>
      <c r="G122" s="497"/>
      <c r="H122" s="402">
        <v>12137</v>
      </c>
      <c r="I122" s="399"/>
      <c r="J122" s="399"/>
      <c r="K122" s="399"/>
      <c r="L122" s="399"/>
    </row>
    <row r="123" spans="1:12" x14ac:dyDescent="0.25">
      <c r="A123" s="496" t="s">
        <v>132</v>
      </c>
      <c r="B123" s="497"/>
      <c r="C123" s="497"/>
      <c r="D123" s="497"/>
      <c r="E123" s="497"/>
      <c r="F123" s="497"/>
      <c r="G123" s="497"/>
      <c r="H123" s="402">
        <v>230913</v>
      </c>
      <c r="I123" s="399"/>
      <c r="J123" s="399"/>
      <c r="K123" s="399"/>
      <c r="L123" s="399"/>
    </row>
    <row r="124" spans="1:12" x14ac:dyDescent="0.25">
      <c r="A124" s="496" t="s">
        <v>1357</v>
      </c>
      <c r="B124" s="497"/>
      <c r="C124" s="497"/>
      <c r="D124" s="497"/>
      <c r="E124" s="497"/>
      <c r="F124" s="497"/>
      <c r="G124" s="497"/>
      <c r="H124" s="402">
        <v>3464</v>
      </c>
      <c r="I124" s="399"/>
      <c r="J124" s="399"/>
      <c r="K124" s="399"/>
      <c r="L124" s="399"/>
    </row>
    <row r="125" spans="1:12" x14ac:dyDescent="0.25">
      <c r="A125" s="496" t="s">
        <v>1037</v>
      </c>
      <c r="B125" s="497"/>
      <c r="C125" s="497"/>
      <c r="D125" s="497"/>
      <c r="E125" s="497"/>
      <c r="F125" s="497"/>
      <c r="G125" s="497"/>
      <c r="H125" s="402">
        <v>235576</v>
      </c>
      <c r="I125" s="399"/>
      <c r="J125" s="399"/>
      <c r="K125" s="399"/>
      <c r="L125" s="399"/>
    </row>
    <row r="126" spans="1:12" x14ac:dyDescent="0.25">
      <c r="A126" s="511" t="s">
        <v>128</v>
      </c>
      <c r="B126" s="497"/>
      <c r="C126" s="497"/>
      <c r="D126" s="497"/>
      <c r="E126" s="497"/>
      <c r="F126" s="497"/>
      <c r="G126" s="497"/>
      <c r="H126" s="403">
        <v>235576</v>
      </c>
      <c r="I126" s="399"/>
      <c r="J126" s="399"/>
      <c r="K126" s="399"/>
      <c r="L126" s="399"/>
    </row>
  </sheetData>
  <mergeCells count="49">
    <mergeCell ref="B21:B23"/>
    <mergeCell ref="C21:C23"/>
    <mergeCell ref="D21:D23"/>
    <mergeCell ref="E21:F21"/>
    <mergeCell ref="G21:L21"/>
    <mergeCell ref="E22:E23"/>
    <mergeCell ref="A7:L7"/>
    <mergeCell ref="C12:L12"/>
    <mergeCell ref="D16:E16"/>
    <mergeCell ref="A125:G125"/>
    <mergeCell ref="A126:G126"/>
    <mergeCell ref="A120:G120"/>
    <mergeCell ref="A121:G121"/>
    <mergeCell ref="A122:G122"/>
    <mergeCell ref="A123:G123"/>
    <mergeCell ref="A124:G124"/>
    <mergeCell ref="A115:G115"/>
    <mergeCell ref="A116:G116"/>
    <mergeCell ref="A117:G117"/>
    <mergeCell ref="A118:G118"/>
    <mergeCell ref="A119:G119"/>
    <mergeCell ref="A106:L106"/>
    <mergeCell ref="D19:E19"/>
    <mergeCell ref="D18:E18"/>
    <mergeCell ref="D17:E17"/>
    <mergeCell ref="A111:G111"/>
    <mergeCell ref="A112:G112"/>
    <mergeCell ref="A46:L46"/>
    <mergeCell ref="A25:L25"/>
    <mergeCell ref="A26:L26"/>
    <mergeCell ref="A37:L37"/>
    <mergeCell ref="A40:L40"/>
    <mergeCell ref="A45:L45"/>
    <mergeCell ref="F22:F23"/>
    <mergeCell ref="G22:G23"/>
    <mergeCell ref="H22:H23"/>
    <mergeCell ref="I22:K22"/>
    <mergeCell ref="A21:A23"/>
    <mergeCell ref="A113:G113"/>
    <mergeCell ref="A114:G114"/>
    <mergeCell ref="A54:L54"/>
    <mergeCell ref="A59:L59"/>
    <mergeCell ref="A66:L66"/>
    <mergeCell ref="A68:L68"/>
    <mergeCell ref="A71:L71"/>
    <mergeCell ref="A84:L84"/>
    <mergeCell ref="A89:L89"/>
    <mergeCell ref="A99:L99"/>
    <mergeCell ref="A103:L10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topLeftCell="A38" workbookViewId="0">
      <selection activeCell="C122" sqref="C122"/>
    </sheetView>
  </sheetViews>
  <sheetFormatPr defaultRowHeight="15" x14ac:dyDescent="0.25"/>
  <cols>
    <col min="2" max="2" width="20.5703125" customWidth="1"/>
    <col min="3" max="3" width="29" customWidth="1"/>
  </cols>
  <sheetData>
    <row r="1" spans="1:12" ht="15.75" x14ac:dyDescent="0.25">
      <c r="A1" s="1"/>
      <c r="B1" s="26"/>
      <c r="C1" s="26"/>
      <c r="D1" s="231"/>
      <c r="E1" s="231"/>
      <c r="F1" s="231"/>
      <c r="G1" s="231"/>
      <c r="H1" s="1" t="s">
        <v>1</v>
      </c>
      <c r="I1" s="26"/>
      <c r="J1" s="26"/>
      <c r="K1" s="26"/>
      <c r="L1" s="138"/>
    </row>
    <row r="2" spans="1:12" ht="15.75" x14ac:dyDescent="0.25">
      <c r="A2" s="1"/>
      <c r="B2" s="26"/>
      <c r="C2" s="26"/>
      <c r="D2" s="231"/>
      <c r="E2" s="231"/>
      <c r="F2" s="231"/>
      <c r="G2" s="231"/>
      <c r="H2" s="1" t="s">
        <v>135</v>
      </c>
      <c r="I2" s="26"/>
      <c r="J2" s="26"/>
      <c r="K2" s="26"/>
      <c r="L2" s="138"/>
    </row>
    <row r="3" spans="1:12" ht="15.75" x14ac:dyDescent="0.25">
      <c r="A3" s="1"/>
      <c r="B3" s="26"/>
      <c r="C3" s="26"/>
      <c r="D3" s="231"/>
      <c r="E3" s="231"/>
      <c r="F3" s="231"/>
      <c r="G3" s="231"/>
      <c r="H3" s="1" t="s">
        <v>53</v>
      </c>
      <c r="I3" s="26"/>
      <c r="J3" s="26"/>
      <c r="K3" s="26"/>
      <c r="L3" s="138"/>
    </row>
    <row r="4" spans="1:12" ht="15.75" x14ac:dyDescent="0.25">
      <c r="A4" s="1"/>
      <c r="B4" s="26"/>
      <c r="C4" s="26"/>
      <c r="D4" s="231"/>
      <c r="E4" s="231"/>
      <c r="F4" s="231"/>
      <c r="G4" s="231"/>
      <c r="H4" s="1" t="s">
        <v>54</v>
      </c>
      <c r="I4" s="26"/>
      <c r="J4" s="26"/>
      <c r="K4" s="26"/>
      <c r="L4" s="138"/>
    </row>
    <row r="5" spans="1:12" ht="15.75" x14ac:dyDescent="0.25">
      <c r="A5" s="1"/>
      <c r="B5" s="26"/>
      <c r="C5" s="26"/>
      <c r="D5" s="231"/>
      <c r="E5" s="231"/>
      <c r="F5" s="231"/>
      <c r="G5" s="231"/>
      <c r="H5" s="231"/>
      <c r="I5" s="1" t="s">
        <v>55</v>
      </c>
      <c r="J5" s="26"/>
      <c r="K5" s="26"/>
      <c r="L5" s="26"/>
    </row>
    <row r="6" spans="1:12" ht="15.75" x14ac:dyDescent="0.25">
      <c r="A6" s="1"/>
      <c r="B6" s="26"/>
      <c r="C6" s="26"/>
      <c r="D6" s="231"/>
      <c r="E6" s="231"/>
      <c r="F6" s="231"/>
      <c r="G6" s="231"/>
      <c r="H6" s="231"/>
      <c r="I6" s="1"/>
      <c r="J6" s="26"/>
      <c r="K6" s="26"/>
      <c r="L6" s="26"/>
    </row>
    <row r="7" spans="1:12" ht="15.75" x14ac:dyDescent="0.25">
      <c r="A7" s="502" t="s">
        <v>163</v>
      </c>
      <c r="B7" s="503"/>
      <c r="C7" s="503"/>
      <c r="D7" s="503"/>
      <c r="E7" s="503"/>
      <c r="F7" s="503"/>
      <c r="G7" s="503"/>
      <c r="H7" s="503"/>
      <c r="I7" s="503"/>
      <c r="J7" s="503"/>
      <c r="K7" s="503"/>
      <c r="L7" s="503"/>
    </row>
    <row r="8" spans="1:12" x14ac:dyDescent="0.25">
      <c r="A8" s="231"/>
      <c r="B8" s="232"/>
      <c r="C8" s="233"/>
      <c r="D8" s="234" t="s">
        <v>38</v>
      </c>
      <c r="E8" s="235"/>
      <c r="F8" s="236"/>
      <c r="G8" s="236"/>
      <c r="H8" s="236"/>
      <c r="I8" s="236"/>
      <c r="J8" s="236"/>
      <c r="K8" s="236"/>
      <c r="L8" s="231"/>
    </row>
    <row r="9" spans="1:12" x14ac:dyDescent="0.25">
      <c r="A9" s="231"/>
      <c r="B9" s="231"/>
      <c r="C9" s="237"/>
      <c r="D9" s="230"/>
      <c r="E9" s="231"/>
      <c r="F9" s="231"/>
      <c r="G9" s="231"/>
      <c r="H9" s="231"/>
      <c r="I9" s="231"/>
      <c r="J9" s="231"/>
      <c r="K9" s="231"/>
      <c r="L9" s="231"/>
    </row>
    <row r="10" spans="1:12" ht="15.75" x14ac:dyDescent="0.25">
      <c r="A10" s="231"/>
      <c r="B10" s="231"/>
      <c r="C10" s="237"/>
      <c r="D10" s="223" t="s">
        <v>1038</v>
      </c>
      <c r="E10" s="231"/>
      <c r="F10" s="231"/>
      <c r="G10" s="238"/>
      <c r="H10" s="231"/>
      <c r="I10" s="231"/>
      <c r="J10" s="231"/>
      <c r="K10" s="231"/>
      <c r="L10" s="231"/>
    </row>
    <row r="11" spans="1:12" x14ac:dyDescent="0.25">
      <c r="A11" s="231"/>
      <c r="B11" s="231"/>
      <c r="C11" s="237"/>
      <c r="D11" s="230"/>
      <c r="E11" s="230"/>
      <c r="F11" s="231"/>
      <c r="G11" s="231"/>
      <c r="H11" s="231"/>
      <c r="I11" s="231"/>
      <c r="J11" s="231"/>
      <c r="K11" s="231"/>
      <c r="L11" s="231"/>
    </row>
    <row r="12" spans="1:12" x14ac:dyDescent="0.25">
      <c r="A12" s="231"/>
      <c r="B12" s="239" t="s">
        <v>39</v>
      </c>
      <c r="C12" s="509" t="s">
        <v>153</v>
      </c>
      <c r="D12" s="510"/>
      <c r="E12" s="510"/>
      <c r="F12" s="510"/>
      <c r="G12" s="510"/>
      <c r="H12" s="510"/>
      <c r="I12" s="510"/>
      <c r="J12" s="510"/>
      <c r="K12" s="510"/>
      <c r="L12" s="510"/>
    </row>
    <row r="13" spans="1:12" x14ac:dyDescent="0.25">
      <c r="A13" s="231"/>
      <c r="B13" s="240"/>
      <c r="C13" s="236"/>
      <c r="D13" s="234" t="s">
        <v>40</v>
      </c>
      <c r="E13" s="235"/>
      <c r="F13" s="236"/>
      <c r="G13" s="241"/>
      <c r="H13" s="236"/>
      <c r="I13" s="236"/>
      <c r="J13" s="236"/>
      <c r="K13" s="236"/>
      <c r="L13" s="236"/>
    </row>
    <row r="15" spans="1:12" x14ac:dyDescent="0.25">
      <c r="B15" s="253" t="s">
        <v>1039</v>
      </c>
      <c r="C15" s="254"/>
      <c r="D15" s="252"/>
      <c r="E15" s="255"/>
      <c r="F15" s="256"/>
    </row>
    <row r="16" spans="1:12" x14ac:dyDescent="0.25">
      <c r="B16" s="253" t="s">
        <v>115</v>
      </c>
      <c r="C16" s="254"/>
      <c r="D16" s="507" t="s">
        <v>1358</v>
      </c>
      <c r="E16" s="513"/>
      <c r="F16" s="256" t="s">
        <v>116</v>
      </c>
    </row>
    <row r="17" spans="1:12" x14ac:dyDescent="0.25">
      <c r="B17" s="253" t="s">
        <v>117</v>
      </c>
      <c r="C17" s="254"/>
      <c r="D17" s="507" t="s">
        <v>1040</v>
      </c>
      <c r="E17" s="513"/>
      <c r="F17" s="256" t="s">
        <v>116</v>
      </c>
    </row>
    <row r="18" spans="1:12" x14ac:dyDescent="0.25">
      <c r="B18" s="253" t="s">
        <v>118</v>
      </c>
      <c r="C18" s="254"/>
      <c r="D18" s="507" t="s">
        <v>1359</v>
      </c>
      <c r="E18" s="513"/>
      <c r="F18" s="256" t="s">
        <v>116</v>
      </c>
    </row>
    <row r="19" spans="1:12" x14ac:dyDescent="0.25">
      <c r="C19" s="141" t="s">
        <v>161</v>
      </c>
    </row>
    <row r="20" spans="1:12" x14ac:dyDescent="0.25">
      <c r="A20" s="495" t="s">
        <v>41</v>
      </c>
      <c r="B20" s="499" t="s">
        <v>168</v>
      </c>
      <c r="C20" s="495" t="s">
        <v>42</v>
      </c>
      <c r="D20" s="495" t="s">
        <v>43</v>
      </c>
      <c r="E20" s="495" t="s">
        <v>169</v>
      </c>
      <c r="F20" s="495"/>
      <c r="G20" s="495" t="s">
        <v>170</v>
      </c>
      <c r="H20" s="495"/>
      <c r="I20" s="495"/>
      <c r="J20" s="495"/>
      <c r="K20" s="495"/>
      <c r="L20" s="495"/>
    </row>
    <row r="21" spans="1:12" x14ac:dyDescent="0.25">
      <c r="A21" s="495"/>
      <c r="B21" s="499"/>
      <c r="C21" s="495"/>
      <c r="D21" s="495"/>
      <c r="E21" s="495" t="s">
        <v>173</v>
      </c>
      <c r="F21" s="495" t="s">
        <v>174</v>
      </c>
      <c r="G21" s="495" t="s">
        <v>173</v>
      </c>
      <c r="H21" s="495" t="s">
        <v>175</v>
      </c>
      <c r="I21" s="495" t="s">
        <v>176</v>
      </c>
      <c r="J21" s="495"/>
      <c r="K21" s="495"/>
      <c r="L21" s="405"/>
    </row>
    <row r="22" spans="1:12" x14ac:dyDescent="0.25">
      <c r="A22" s="495"/>
      <c r="B22" s="500"/>
      <c r="C22" s="501"/>
      <c r="D22" s="495"/>
      <c r="E22" s="495"/>
      <c r="F22" s="495"/>
      <c r="G22" s="495"/>
      <c r="H22" s="495"/>
      <c r="I22" s="404" t="s">
        <v>177</v>
      </c>
      <c r="J22" s="404" t="s">
        <v>178</v>
      </c>
      <c r="K22" s="404" t="s">
        <v>179</v>
      </c>
      <c r="L22" s="404" t="s">
        <v>180</v>
      </c>
    </row>
    <row r="23" spans="1:12" x14ac:dyDescent="0.25">
      <c r="A23" s="406">
        <v>1</v>
      </c>
      <c r="B23" s="407">
        <v>2</v>
      </c>
      <c r="C23" s="406">
        <v>3</v>
      </c>
      <c r="D23" s="408">
        <v>4</v>
      </c>
      <c r="E23" s="409">
        <v>5</v>
      </c>
      <c r="F23" s="409">
        <v>6</v>
      </c>
      <c r="G23" s="408">
        <v>7</v>
      </c>
      <c r="H23" s="406">
        <v>8</v>
      </c>
      <c r="I23" s="410">
        <v>9</v>
      </c>
      <c r="J23" s="410">
        <v>10</v>
      </c>
      <c r="K23" s="410">
        <v>11</v>
      </c>
      <c r="L23" s="410">
        <v>12</v>
      </c>
    </row>
    <row r="24" spans="1:12" x14ac:dyDescent="0.25">
      <c r="A24" s="512" t="s">
        <v>1041</v>
      </c>
      <c r="B24" s="497"/>
      <c r="C24" s="497"/>
      <c r="D24" s="497"/>
      <c r="E24" s="497"/>
      <c r="F24" s="497"/>
      <c r="G24" s="497"/>
      <c r="H24" s="497"/>
      <c r="I24" s="497"/>
      <c r="J24" s="497"/>
      <c r="K24" s="497"/>
      <c r="L24" s="497"/>
    </row>
    <row r="25" spans="1:12" x14ac:dyDescent="0.25">
      <c r="A25" s="496" t="s">
        <v>1042</v>
      </c>
      <c r="B25" s="497"/>
      <c r="C25" s="497"/>
      <c r="D25" s="497"/>
      <c r="E25" s="497"/>
      <c r="F25" s="497"/>
      <c r="G25" s="497"/>
      <c r="H25" s="497"/>
      <c r="I25" s="497"/>
      <c r="J25" s="497"/>
      <c r="K25" s="497"/>
      <c r="L25" s="497"/>
    </row>
    <row r="26" spans="1:12" ht="60" x14ac:dyDescent="0.25">
      <c r="A26" s="412" t="s">
        <v>183</v>
      </c>
      <c r="B26" s="413" t="s">
        <v>963</v>
      </c>
      <c r="C26" s="411" t="s">
        <v>964</v>
      </c>
      <c r="D26" s="414" t="s">
        <v>44</v>
      </c>
      <c r="E26" s="415"/>
      <c r="F26" s="416">
        <v>2</v>
      </c>
      <c r="G26" s="416">
        <v>574.42999999999995</v>
      </c>
      <c r="H26" s="416">
        <v>1149</v>
      </c>
      <c r="I26" s="416">
        <v>855</v>
      </c>
      <c r="J26" s="416">
        <v>64</v>
      </c>
      <c r="K26" s="416">
        <v>23</v>
      </c>
      <c r="L26" s="416">
        <v>230</v>
      </c>
    </row>
    <row r="27" spans="1:12" ht="36" x14ac:dyDescent="0.25">
      <c r="A27" s="412" t="s">
        <v>188</v>
      </c>
      <c r="B27" s="413" t="s">
        <v>965</v>
      </c>
      <c r="C27" s="411" t="s">
        <v>966</v>
      </c>
      <c r="D27" s="414" t="s">
        <v>44</v>
      </c>
      <c r="E27" s="415"/>
      <c r="F27" s="416">
        <v>2</v>
      </c>
      <c r="G27" s="416">
        <v>15757.31</v>
      </c>
      <c r="H27" s="416">
        <v>31515</v>
      </c>
      <c r="I27" s="416"/>
      <c r="J27" s="416"/>
      <c r="K27" s="416"/>
      <c r="L27" s="416">
        <v>31515</v>
      </c>
    </row>
    <row r="28" spans="1:12" ht="24" x14ac:dyDescent="0.25">
      <c r="A28" s="412" t="s">
        <v>193</v>
      </c>
      <c r="B28" s="413" t="s">
        <v>967</v>
      </c>
      <c r="C28" s="411" t="s">
        <v>968</v>
      </c>
      <c r="D28" s="414" t="s">
        <v>44</v>
      </c>
      <c r="E28" s="415"/>
      <c r="F28" s="416">
        <v>2</v>
      </c>
      <c r="G28" s="416">
        <v>749.54</v>
      </c>
      <c r="H28" s="416">
        <v>1499</v>
      </c>
      <c r="I28" s="416"/>
      <c r="J28" s="416"/>
      <c r="K28" s="416"/>
      <c r="L28" s="416">
        <v>1499</v>
      </c>
    </row>
    <row r="29" spans="1:12" ht="60" x14ac:dyDescent="0.25">
      <c r="A29" s="412" t="s">
        <v>198</v>
      </c>
      <c r="B29" s="413" t="s">
        <v>447</v>
      </c>
      <c r="C29" s="411" t="s">
        <v>448</v>
      </c>
      <c r="D29" s="414" t="s">
        <v>44</v>
      </c>
      <c r="E29" s="415"/>
      <c r="F29" s="416">
        <v>2</v>
      </c>
      <c r="G29" s="416">
        <v>1015.79</v>
      </c>
      <c r="H29" s="416">
        <v>2032</v>
      </c>
      <c r="I29" s="416">
        <v>1502</v>
      </c>
      <c r="J29" s="416">
        <v>156</v>
      </c>
      <c r="K29" s="416">
        <v>50</v>
      </c>
      <c r="L29" s="416">
        <v>374</v>
      </c>
    </row>
    <row r="30" spans="1:12" ht="36" x14ac:dyDescent="0.25">
      <c r="A30" s="412" t="s">
        <v>202</v>
      </c>
      <c r="B30" s="413" t="s">
        <v>1043</v>
      </c>
      <c r="C30" s="411" t="s">
        <v>1044</v>
      </c>
      <c r="D30" s="414" t="s">
        <v>44</v>
      </c>
      <c r="E30" s="415"/>
      <c r="F30" s="416">
        <v>2</v>
      </c>
      <c r="G30" s="416">
        <v>27073.37</v>
      </c>
      <c r="H30" s="416">
        <v>54147</v>
      </c>
      <c r="I30" s="416"/>
      <c r="J30" s="416"/>
      <c r="K30" s="416"/>
      <c r="L30" s="416">
        <v>54147</v>
      </c>
    </row>
    <row r="31" spans="1:12" ht="24" x14ac:dyDescent="0.25">
      <c r="A31" s="412" t="s">
        <v>206</v>
      </c>
      <c r="B31" s="413" t="s">
        <v>1045</v>
      </c>
      <c r="C31" s="411" t="s">
        <v>1046</v>
      </c>
      <c r="D31" s="414" t="s">
        <v>44</v>
      </c>
      <c r="E31" s="415"/>
      <c r="F31" s="416">
        <v>2</v>
      </c>
      <c r="G31" s="416">
        <v>1313.6</v>
      </c>
      <c r="H31" s="416">
        <v>2627</v>
      </c>
      <c r="I31" s="416"/>
      <c r="J31" s="416"/>
      <c r="K31" s="416"/>
      <c r="L31" s="416">
        <v>2627</v>
      </c>
    </row>
    <row r="32" spans="1:12" x14ac:dyDescent="0.25">
      <c r="A32" s="496" t="s">
        <v>518</v>
      </c>
      <c r="B32" s="497"/>
      <c r="C32" s="497"/>
      <c r="D32" s="497"/>
      <c r="E32" s="497"/>
      <c r="F32" s="497"/>
      <c r="G32" s="497"/>
      <c r="H32" s="497"/>
      <c r="I32" s="497"/>
      <c r="J32" s="497"/>
      <c r="K32" s="497"/>
      <c r="L32" s="497"/>
    </row>
    <row r="33" spans="1:12" ht="24" x14ac:dyDescent="0.25">
      <c r="A33" s="412" t="s">
        <v>210</v>
      </c>
      <c r="B33" s="413" t="s">
        <v>519</v>
      </c>
      <c r="C33" s="411" t="s">
        <v>520</v>
      </c>
      <c r="D33" s="414" t="s">
        <v>44</v>
      </c>
      <c r="E33" s="415"/>
      <c r="F33" s="416">
        <v>2</v>
      </c>
      <c r="G33" s="416">
        <v>589.84</v>
      </c>
      <c r="H33" s="416">
        <v>1180</v>
      </c>
      <c r="I33" s="416">
        <v>371</v>
      </c>
      <c r="J33" s="416">
        <v>779</v>
      </c>
      <c r="K33" s="416">
        <v>244</v>
      </c>
      <c r="L33" s="416">
        <v>30</v>
      </c>
    </row>
    <row r="34" spans="1:12" ht="24" x14ac:dyDescent="0.25">
      <c r="A34" s="412" t="s">
        <v>215</v>
      </c>
      <c r="B34" s="413" t="s">
        <v>522</v>
      </c>
      <c r="C34" s="411" t="s">
        <v>523</v>
      </c>
      <c r="D34" s="414" t="s">
        <v>44</v>
      </c>
      <c r="E34" s="415"/>
      <c r="F34" s="416">
        <v>2</v>
      </c>
      <c r="G34" s="416">
        <v>463.44</v>
      </c>
      <c r="H34" s="416">
        <v>927</v>
      </c>
      <c r="I34" s="416"/>
      <c r="J34" s="416"/>
      <c r="K34" s="416"/>
      <c r="L34" s="416">
        <v>927</v>
      </c>
    </row>
    <row r="35" spans="1:12" ht="24" x14ac:dyDescent="0.25">
      <c r="A35" s="412" t="s">
        <v>219</v>
      </c>
      <c r="B35" s="413" t="s">
        <v>540</v>
      </c>
      <c r="C35" s="411" t="s">
        <v>541</v>
      </c>
      <c r="D35" s="414" t="s">
        <v>44</v>
      </c>
      <c r="E35" s="415"/>
      <c r="F35" s="416">
        <v>2</v>
      </c>
      <c r="G35" s="416">
        <v>1169.97</v>
      </c>
      <c r="H35" s="416">
        <v>2340</v>
      </c>
      <c r="I35" s="416">
        <v>695</v>
      </c>
      <c r="J35" s="416">
        <v>1558</v>
      </c>
      <c r="K35" s="416">
        <v>488</v>
      </c>
      <c r="L35" s="416">
        <v>87</v>
      </c>
    </row>
    <row r="36" spans="1:12" ht="24" x14ac:dyDescent="0.25">
      <c r="A36" s="412" t="s">
        <v>224</v>
      </c>
      <c r="B36" s="413" t="s">
        <v>543</v>
      </c>
      <c r="C36" s="411" t="s">
        <v>544</v>
      </c>
      <c r="D36" s="414" t="s">
        <v>44</v>
      </c>
      <c r="E36" s="415"/>
      <c r="F36" s="416">
        <v>2</v>
      </c>
      <c r="G36" s="416">
        <v>1203.53</v>
      </c>
      <c r="H36" s="416">
        <v>2407</v>
      </c>
      <c r="I36" s="416"/>
      <c r="J36" s="416"/>
      <c r="K36" s="416"/>
      <c r="L36" s="416">
        <v>2407</v>
      </c>
    </row>
    <row r="37" spans="1:12" x14ac:dyDescent="0.25">
      <c r="A37" s="496" t="s">
        <v>1047</v>
      </c>
      <c r="B37" s="497"/>
      <c r="C37" s="497"/>
      <c r="D37" s="497"/>
      <c r="E37" s="497"/>
      <c r="F37" s="497"/>
      <c r="G37" s="497"/>
      <c r="H37" s="497"/>
      <c r="I37" s="497"/>
      <c r="J37" s="497"/>
      <c r="K37" s="497"/>
      <c r="L37" s="497"/>
    </row>
    <row r="38" spans="1:12" ht="72" x14ac:dyDescent="0.25">
      <c r="A38" s="412" t="s">
        <v>228</v>
      </c>
      <c r="B38" s="413" t="s">
        <v>481</v>
      </c>
      <c r="C38" s="411" t="s">
        <v>482</v>
      </c>
      <c r="D38" s="414" t="s">
        <v>464</v>
      </c>
      <c r="E38" s="415"/>
      <c r="F38" s="417" t="s">
        <v>836</v>
      </c>
      <c r="G38" s="416">
        <v>239236.58</v>
      </c>
      <c r="H38" s="416">
        <v>718</v>
      </c>
      <c r="I38" s="416">
        <v>383</v>
      </c>
      <c r="J38" s="416">
        <v>318</v>
      </c>
      <c r="K38" s="416">
        <v>73</v>
      </c>
      <c r="L38" s="416">
        <v>17</v>
      </c>
    </row>
    <row r="39" spans="1:12" ht="72" x14ac:dyDescent="0.25">
      <c r="A39" s="412" t="s">
        <v>232</v>
      </c>
      <c r="B39" s="413" t="s">
        <v>336</v>
      </c>
      <c r="C39" s="411" t="s">
        <v>1048</v>
      </c>
      <c r="D39" s="414" t="s">
        <v>338</v>
      </c>
      <c r="E39" s="415"/>
      <c r="F39" s="417" t="s">
        <v>1049</v>
      </c>
      <c r="G39" s="416">
        <v>466.54</v>
      </c>
      <c r="H39" s="416">
        <v>147</v>
      </c>
      <c r="I39" s="416"/>
      <c r="J39" s="416"/>
      <c r="K39" s="416"/>
      <c r="L39" s="416">
        <v>147</v>
      </c>
    </row>
    <row r="40" spans="1:12" ht="72" x14ac:dyDescent="0.25">
      <c r="A40" s="412" t="s">
        <v>236</v>
      </c>
      <c r="B40" s="413" t="s">
        <v>510</v>
      </c>
      <c r="C40" s="411" t="s">
        <v>511</v>
      </c>
      <c r="D40" s="414" t="s">
        <v>464</v>
      </c>
      <c r="E40" s="415"/>
      <c r="F40" s="417" t="s">
        <v>1050</v>
      </c>
      <c r="G40" s="416">
        <v>299239.02</v>
      </c>
      <c r="H40" s="416">
        <v>2095</v>
      </c>
      <c r="I40" s="416">
        <v>1115</v>
      </c>
      <c r="J40" s="416">
        <v>930</v>
      </c>
      <c r="K40" s="416">
        <v>214</v>
      </c>
      <c r="L40" s="416">
        <v>50</v>
      </c>
    </row>
    <row r="41" spans="1:12" ht="72" x14ac:dyDescent="0.25">
      <c r="A41" s="412" t="s">
        <v>242</v>
      </c>
      <c r="B41" s="413" t="s">
        <v>340</v>
      </c>
      <c r="C41" s="411" t="s">
        <v>1051</v>
      </c>
      <c r="D41" s="414" t="s">
        <v>338</v>
      </c>
      <c r="E41" s="415"/>
      <c r="F41" s="417" t="s">
        <v>495</v>
      </c>
      <c r="G41" s="416">
        <v>1333.08</v>
      </c>
      <c r="H41" s="416">
        <v>280</v>
      </c>
      <c r="I41" s="416"/>
      <c r="J41" s="416"/>
      <c r="K41" s="416"/>
      <c r="L41" s="416">
        <v>280</v>
      </c>
    </row>
    <row r="42" spans="1:12" ht="84" x14ac:dyDescent="0.25">
      <c r="A42" s="412" t="s">
        <v>246</v>
      </c>
      <c r="B42" s="413" t="s">
        <v>514</v>
      </c>
      <c r="C42" s="411" t="s">
        <v>1052</v>
      </c>
      <c r="D42" s="414" t="s">
        <v>44</v>
      </c>
      <c r="E42" s="415"/>
      <c r="F42" s="416">
        <v>2</v>
      </c>
      <c r="G42" s="416">
        <v>637.41</v>
      </c>
      <c r="H42" s="416">
        <v>1275</v>
      </c>
      <c r="I42" s="416"/>
      <c r="J42" s="416"/>
      <c r="K42" s="416"/>
      <c r="L42" s="416">
        <v>1275</v>
      </c>
    </row>
    <row r="43" spans="1:12" ht="48" x14ac:dyDescent="0.25">
      <c r="A43" s="412" t="s">
        <v>249</v>
      </c>
      <c r="B43" s="413" t="s">
        <v>997</v>
      </c>
      <c r="C43" s="411" t="s">
        <v>1053</v>
      </c>
      <c r="D43" s="414" t="s">
        <v>44</v>
      </c>
      <c r="E43" s="415"/>
      <c r="F43" s="416">
        <v>6</v>
      </c>
      <c r="G43" s="416">
        <v>1329.22</v>
      </c>
      <c r="H43" s="416">
        <v>7975</v>
      </c>
      <c r="I43" s="416">
        <v>2468</v>
      </c>
      <c r="J43" s="416">
        <v>5193</v>
      </c>
      <c r="K43" s="416">
        <v>1625</v>
      </c>
      <c r="L43" s="416">
        <v>314</v>
      </c>
    </row>
    <row r="44" spans="1:12" ht="48" x14ac:dyDescent="0.25">
      <c r="A44" s="412" t="s">
        <v>253</v>
      </c>
      <c r="B44" s="413" t="s">
        <v>999</v>
      </c>
      <c r="C44" s="411" t="s">
        <v>1000</v>
      </c>
      <c r="D44" s="414" t="s">
        <v>44</v>
      </c>
      <c r="E44" s="415"/>
      <c r="F44" s="416">
        <v>6</v>
      </c>
      <c r="G44" s="416">
        <v>1605.69</v>
      </c>
      <c r="H44" s="416">
        <v>9634</v>
      </c>
      <c r="I44" s="416"/>
      <c r="J44" s="416"/>
      <c r="K44" s="416"/>
      <c r="L44" s="416">
        <v>9634</v>
      </c>
    </row>
    <row r="45" spans="1:12" x14ac:dyDescent="0.25">
      <c r="A45" s="496" t="s">
        <v>1054</v>
      </c>
      <c r="B45" s="497"/>
      <c r="C45" s="497"/>
      <c r="D45" s="497"/>
      <c r="E45" s="497"/>
      <c r="F45" s="497"/>
      <c r="G45" s="497"/>
      <c r="H45" s="497"/>
      <c r="I45" s="497"/>
      <c r="J45" s="497"/>
      <c r="K45" s="497"/>
      <c r="L45" s="497"/>
    </row>
    <row r="46" spans="1:12" x14ac:dyDescent="0.25">
      <c r="A46" s="496" t="s">
        <v>986</v>
      </c>
      <c r="B46" s="497"/>
      <c r="C46" s="497"/>
      <c r="D46" s="497"/>
      <c r="E46" s="497"/>
      <c r="F46" s="497"/>
      <c r="G46" s="497"/>
      <c r="H46" s="497"/>
      <c r="I46" s="497"/>
      <c r="J46" s="497"/>
      <c r="K46" s="497"/>
      <c r="L46" s="497"/>
    </row>
    <row r="47" spans="1:12" ht="48" x14ac:dyDescent="0.25">
      <c r="A47" s="412" t="s">
        <v>256</v>
      </c>
      <c r="B47" s="413" t="s">
        <v>987</v>
      </c>
      <c r="C47" s="411" t="s">
        <v>988</v>
      </c>
      <c r="D47" s="414" t="s">
        <v>464</v>
      </c>
      <c r="E47" s="415"/>
      <c r="F47" s="417" t="s">
        <v>1360</v>
      </c>
      <c r="G47" s="416">
        <v>52249.71</v>
      </c>
      <c r="H47" s="416">
        <v>3187</v>
      </c>
      <c r="I47" s="416">
        <v>3075</v>
      </c>
      <c r="J47" s="416">
        <v>93</v>
      </c>
      <c r="K47" s="416">
        <v>12</v>
      </c>
      <c r="L47" s="416">
        <v>19</v>
      </c>
    </row>
    <row r="48" spans="1:12" ht="72" x14ac:dyDescent="0.25">
      <c r="A48" s="412" t="s">
        <v>259</v>
      </c>
      <c r="B48" s="413" t="s">
        <v>989</v>
      </c>
      <c r="C48" s="411" t="s">
        <v>1055</v>
      </c>
      <c r="D48" s="414" t="s">
        <v>338</v>
      </c>
      <c r="E48" s="415"/>
      <c r="F48" s="416">
        <v>6.1</v>
      </c>
      <c r="G48" s="416">
        <v>443.69</v>
      </c>
      <c r="H48" s="416">
        <v>2707</v>
      </c>
      <c r="I48" s="416"/>
      <c r="J48" s="416"/>
      <c r="K48" s="416"/>
      <c r="L48" s="416">
        <v>2707</v>
      </c>
    </row>
    <row r="49" spans="1:12" ht="48" x14ac:dyDescent="0.25">
      <c r="A49" s="412" t="s">
        <v>264</v>
      </c>
      <c r="B49" s="413" t="s">
        <v>995</v>
      </c>
      <c r="C49" s="411" t="s">
        <v>996</v>
      </c>
      <c r="D49" s="414" t="s">
        <v>44</v>
      </c>
      <c r="E49" s="415"/>
      <c r="F49" s="416">
        <v>6</v>
      </c>
      <c r="G49" s="416">
        <v>1133.75</v>
      </c>
      <c r="H49" s="416">
        <v>6803</v>
      </c>
      <c r="I49" s="416"/>
      <c r="J49" s="416"/>
      <c r="K49" s="416"/>
      <c r="L49" s="416">
        <v>6803</v>
      </c>
    </row>
    <row r="50" spans="1:12" ht="36" x14ac:dyDescent="0.25">
      <c r="A50" s="412" t="s">
        <v>268</v>
      </c>
      <c r="B50" s="413" t="s">
        <v>1056</v>
      </c>
      <c r="C50" s="411" t="s">
        <v>1057</v>
      </c>
      <c r="D50" s="414" t="s">
        <v>44</v>
      </c>
      <c r="E50" s="415"/>
      <c r="F50" s="416">
        <v>3</v>
      </c>
      <c r="G50" s="416">
        <v>193.54</v>
      </c>
      <c r="H50" s="416">
        <v>581</v>
      </c>
      <c r="I50" s="416"/>
      <c r="J50" s="416"/>
      <c r="K50" s="416"/>
      <c r="L50" s="416">
        <v>581</v>
      </c>
    </row>
    <row r="51" spans="1:12" ht="48" x14ac:dyDescent="0.25">
      <c r="A51" s="412" t="s">
        <v>272</v>
      </c>
      <c r="B51" s="413" t="s">
        <v>1058</v>
      </c>
      <c r="C51" s="411" t="s">
        <v>1059</v>
      </c>
      <c r="D51" s="414" t="s">
        <v>44</v>
      </c>
      <c r="E51" s="415"/>
      <c r="F51" s="416">
        <v>2</v>
      </c>
      <c r="G51" s="416">
        <v>1134.6199999999999</v>
      </c>
      <c r="H51" s="416">
        <v>2269</v>
      </c>
      <c r="I51" s="416"/>
      <c r="J51" s="416"/>
      <c r="K51" s="416"/>
      <c r="L51" s="416">
        <v>2269</v>
      </c>
    </row>
    <row r="52" spans="1:12" ht="24" x14ac:dyDescent="0.25">
      <c r="A52" s="412" t="s">
        <v>276</v>
      </c>
      <c r="B52" s="413" t="s">
        <v>992</v>
      </c>
      <c r="C52" s="411" t="s">
        <v>993</v>
      </c>
      <c r="D52" s="414" t="s">
        <v>44</v>
      </c>
      <c r="E52" s="415"/>
      <c r="F52" s="416">
        <v>6</v>
      </c>
      <c r="G52" s="416">
        <v>55.73</v>
      </c>
      <c r="H52" s="416">
        <v>334</v>
      </c>
      <c r="I52" s="416"/>
      <c r="J52" s="416"/>
      <c r="K52" s="416"/>
      <c r="L52" s="416">
        <v>334</v>
      </c>
    </row>
    <row r="53" spans="1:12" ht="36" x14ac:dyDescent="0.25">
      <c r="A53" s="412" t="s">
        <v>279</v>
      </c>
      <c r="B53" s="413" t="s">
        <v>823</v>
      </c>
      <c r="C53" s="411" t="s">
        <v>824</v>
      </c>
      <c r="D53" s="414" t="s">
        <v>44</v>
      </c>
      <c r="E53" s="415"/>
      <c r="F53" s="416">
        <v>2</v>
      </c>
      <c r="G53" s="416">
        <v>296.08</v>
      </c>
      <c r="H53" s="416">
        <v>592</v>
      </c>
      <c r="I53" s="416"/>
      <c r="J53" s="416"/>
      <c r="K53" s="416"/>
      <c r="L53" s="416">
        <v>592</v>
      </c>
    </row>
    <row r="54" spans="1:12" ht="72" x14ac:dyDescent="0.25">
      <c r="A54" s="412" t="s">
        <v>348</v>
      </c>
      <c r="B54" s="413" t="s">
        <v>1006</v>
      </c>
      <c r="C54" s="411" t="s">
        <v>1007</v>
      </c>
      <c r="D54" s="414" t="s">
        <v>44</v>
      </c>
      <c r="E54" s="415"/>
      <c r="F54" s="416">
        <v>1</v>
      </c>
      <c r="G54" s="416">
        <v>4165.71</v>
      </c>
      <c r="H54" s="416">
        <v>4166</v>
      </c>
      <c r="I54" s="416"/>
      <c r="J54" s="416"/>
      <c r="K54" s="416"/>
      <c r="L54" s="416">
        <v>4166</v>
      </c>
    </row>
    <row r="55" spans="1:12" x14ac:dyDescent="0.25">
      <c r="A55" s="496" t="s">
        <v>908</v>
      </c>
      <c r="B55" s="497"/>
      <c r="C55" s="497"/>
      <c r="D55" s="497"/>
      <c r="E55" s="497"/>
      <c r="F55" s="497"/>
      <c r="G55" s="497"/>
      <c r="H55" s="497"/>
      <c r="I55" s="497"/>
      <c r="J55" s="497"/>
      <c r="K55" s="497"/>
      <c r="L55" s="497"/>
    </row>
    <row r="56" spans="1:12" ht="48" x14ac:dyDescent="0.25">
      <c r="A56" s="412" t="s">
        <v>351</v>
      </c>
      <c r="B56" s="413" t="s">
        <v>604</v>
      </c>
      <c r="C56" s="411" t="s">
        <v>1060</v>
      </c>
      <c r="D56" s="414" t="s">
        <v>464</v>
      </c>
      <c r="E56" s="415"/>
      <c r="F56" s="417" t="s">
        <v>1361</v>
      </c>
      <c r="G56" s="416">
        <v>53891.519999999997</v>
      </c>
      <c r="H56" s="416">
        <v>8030</v>
      </c>
      <c r="I56" s="416">
        <v>7512</v>
      </c>
      <c r="J56" s="416">
        <v>387</v>
      </c>
      <c r="K56" s="416">
        <v>66</v>
      </c>
      <c r="L56" s="416">
        <v>131</v>
      </c>
    </row>
    <row r="57" spans="1:12" ht="60" x14ac:dyDescent="0.25">
      <c r="A57" s="412" t="s">
        <v>354</v>
      </c>
      <c r="B57" s="413" t="s">
        <v>804</v>
      </c>
      <c r="C57" s="411" t="s">
        <v>805</v>
      </c>
      <c r="D57" s="414" t="s">
        <v>338</v>
      </c>
      <c r="E57" s="415"/>
      <c r="F57" s="416">
        <v>14.2</v>
      </c>
      <c r="G57" s="416">
        <v>901.36</v>
      </c>
      <c r="H57" s="416">
        <v>12799</v>
      </c>
      <c r="I57" s="416"/>
      <c r="J57" s="416"/>
      <c r="K57" s="416"/>
      <c r="L57" s="416">
        <v>12799</v>
      </c>
    </row>
    <row r="58" spans="1:12" ht="84" x14ac:dyDescent="0.25">
      <c r="A58" s="412" t="s">
        <v>356</v>
      </c>
      <c r="B58" s="413" t="s">
        <v>816</v>
      </c>
      <c r="C58" s="411" t="s">
        <v>1061</v>
      </c>
      <c r="D58" s="414" t="s">
        <v>338</v>
      </c>
      <c r="E58" s="415"/>
      <c r="F58" s="416">
        <v>0.7</v>
      </c>
      <c r="G58" s="416">
        <v>2146.02</v>
      </c>
      <c r="H58" s="416">
        <v>1502</v>
      </c>
      <c r="I58" s="416"/>
      <c r="J58" s="416"/>
      <c r="K58" s="416"/>
      <c r="L58" s="416">
        <v>1502</v>
      </c>
    </row>
    <row r="59" spans="1:12" x14ac:dyDescent="0.25">
      <c r="A59" s="496" t="s">
        <v>1005</v>
      </c>
      <c r="B59" s="497"/>
      <c r="C59" s="497"/>
      <c r="D59" s="497"/>
      <c r="E59" s="497"/>
      <c r="F59" s="497"/>
      <c r="G59" s="497"/>
      <c r="H59" s="497"/>
      <c r="I59" s="497"/>
      <c r="J59" s="497"/>
      <c r="K59" s="497"/>
      <c r="L59" s="497"/>
    </row>
    <row r="60" spans="1:12" ht="36" x14ac:dyDescent="0.25">
      <c r="A60" s="412" t="s">
        <v>358</v>
      </c>
      <c r="B60" s="413" t="s">
        <v>807</v>
      </c>
      <c r="C60" s="411" t="s">
        <v>808</v>
      </c>
      <c r="D60" s="414" t="s">
        <v>44</v>
      </c>
      <c r="E60" s="415"/>
      <c r="F60" s="416">
        <v>2</v>
      </c>
      <c r="G60" s="416">
        <v>3791.04</v>
      </c>
      <c r="H60" s="416">
        <v>7582</v>
      </c>
      <c r="I60" s="416"/>
      <c r="J60" s="416"/>
      <c r="K60" s="416"/>
      <c r="L60" s="416">
        <v>7582</v>
      </c>
    </row>
    <row r="61" spans="1:12" ht="36" x14ac:dyDescent="0.25">
      <c r="A61" s="412" t="s">
        <v>362</v>
      </c>
      <c r="B61" s="413" t="s">
        <v>809</v>
      </c>
      <c r="C61" s="411" t="s">
        <v>810</v>
      </c>
      <c r="D61" s="414" t="s">
        <v>44</v>
      </c>
      <c r="E61" s="415"/>
      <c r="F61" s="416">
        <v>6</v>
      </c>
      <c r="G61" s="416">
        <v>4493.8500000000004</v>
      </c>
      <c r="H61" s="416">
        <v>26963</v>
      </c>
      <c r="I61" s="416"/>
      <c r="J61" s="416"/>
      <c r="K61" s="416"/>
      <c r="L61" s="416">
        <v>26963</v>
      </c>
    </row>
    <row r="62" spans="1:12" x14ac:dyDescent="0.25">
      <c r="A62" s="496" t="s">
        <v>1062</v>
      </c>
      <c r="B62" s="497"/>
      <c r="C62" s="497"/>
      <c r="D62" s="497"/>
      <c r="E62" s="497"/>
      <c r="F62" s="497"/>
      <c r="G62" s="497"/>
      <c r="H62" s="497"/>
      <c r="I62" s="497"/>
      <c r="J62" s="497"/>
      <c r="K62" s="497"/>
      <c r="L62" s="497"/>
    </row>
    <row r="63" spans="1:12" ht="72" x14ac:dyDescent="0.25">
      <c r="A63" s="412" t="s">
        <v>364</v>
      </c>
      <c r="B63" s="413" t="s">
        <v>767</v>
      </c>
      <c r="C63" s="411" t="s">
        <v>1063</v>
      </c>
      <c r="D63" s="414" t="s">
        <v>44</v>
      </c>
      <c r="E63" s="415"/>
      <c r="F63" s="416">
        <v>1</v>
      </c>
      <c r="G63" s="416">
        <v>947.58</v>
      </c>
      <c r="H63" s="416">
        <v>948</v>
      </c>
      <c r="I63" s="416"/>
      <c r="J63" s="416"/>
      <c r="K63" s="416"/>
      <c r="L63" s="416">
        <v>948</v>
      </c>
    </row>
    <row r="64" spans="1:12" ht="72" x14ac:dyDescent="0.25">
      <c r="A64" s="412" t="s">
        <v>368</v>
      </c>
      <c r="B64" s="413" t="s">
        <v>769</v>
      </c>
      <c r="C64" s="411" t="s">
        <v>1064</v>
      </c>
      <c r="D64" s="414" t="s">
        <v>44</v>
      </c>
      <c r="E64" s="415"/>
      <c r="F64" s="416">
        <v>1</v>
      </c>
      <c r="G64" s="416">
        <v>1524.75</v>
      </c>
      <c r="H64" s="416">
        <v>1525</v>
      </c>
      <c r="I64" s="416"/>
      <c r="J64" s="416"/>
      <c r="K64" s="416"/>
      <c r="L64" s="416">
        <v>1525</v>
      </c>
    </row>
    <row r="65" spans="1:12" x14ac:dyDescent="0.25">
      <c r="A65" s="496" t="s">
        <v>1008</v>
      </c>
      <c r="B65" s="497"/>
      <c r="C65" s="497"/>
      <c r="D65" s="497"/>
      <c r="E65" s="497"/>
      <c r="F65" s="497"/>
      <c r="G65" s="497"/>
      <c r="H65" s="497"/>
      <c r="I65" s="497"/>
      <c r="J65" s="497"/>
      <c r="K65" s="497"/>
      <c r="L65" s="497"/>
    </row>
    <row r="66" spans="1:12" ht="24" x14ac:dyDescent="0.25">
      <c r="A66" s="412" t="s">
        <v>370</v>
      </c>
      <c r="B66" s="413" t="s">
        <v>811</v>
      </c>
      <c r="C66" s="411" t="s">
        <v>812</v>
      </c>
      <c r="D66" s="414" t="s">
        <v>44</v>
      </c>
      <c r="E66" s="415"/>
      <c r="F66" s="416">
        <v>1</v>
      </c>
      <c r="G66" s="416">
        <v>1811.53</v>
      </c>
      <c r="H66" s="416">
        <v>1812</v>
      </c>
      <c r="I66" s="416"/>
      <c r="J66" s="416"/>
      <c r="K66" s="416"/>
      <c r="L66" s="416">
        <v>1812</v>
      </c>
    </row>
    <row r="67" spans="1:12" ht="36" x14ac:dyDescent="0.25">
      <c r="A67" s="412" t="s">
        <v>372</v>
      </c>
      <c r="B67" s="413" t="s">
        <v>758</v>
      </c>
      <c r="C67" s="411" t="s">
        <v>759</v>
      </c>
      <c r="D67" s="414" t="s">
        <v>44</v>
      </c>
      <c r="E67" s="415"/>
      <c r="F67" s="416">
        <v>2</v>
      </c>
      <c r="G67" s="416">
        <v>3194.47</v>
      </c>
      <c r="H67" s="416">
        <v>6389</v>
      </c>
      <c r="I67" s="416"/>
      <c r="J67" s="416"/>
      <c r="K67" s="416"/>
      <c r="L67" s="416">
        <v>6389</v>
      </c>
    </row>
    <row r="68" spans="1:12" x14ac:dyDescent="0.25">
      <c r="A68" s="496" t="s">
        <v>1065</v>
      </c>
      <c r="B68" s="497"/>
      <c r="C68" s="497"/>
      <c r="D68" s="497"/>
      <c r="E68" s="497"/>
      <c r="F68" s="497"/>
      <c r="G68" s="497"/>
      <c r="H68" s="497"/>
      <c r="I68" s="497"/>
      <c r="J68" s="497"/>
      <c r="K68" s="497"/>
      <c r="L68" s="497"/>
    </row>
    <row r="69" spans="1:12" ht="24" x14ac:dyDescent="0.25">
      <c r="A69" s="412" t="s">
        <v>376</v>
      </c>
      <c r="B69" s="413" t="s">
        <v>1003</v>
      </c>
      <c r="C69" s="411" t="s">
        <v>1004</v>
      </c>
      <c r="D69" s="414" t="s">
        <v>44</v>
      </c>
      <c r="E69" s="415"/>
      <c r="F69" s="416">
        <v>6</v>
      </c>
      <c r="G69" s="416">
        <v>616.32000000000005</v>
      </c>
      <c r="H69" s="416">
        <v>3698</v>
      </c>
      <c r="I69" s="416"/>
      <c r="J69" s="416"/>
      <c r="K69" s="416"/>
      <c r="L69" s="416">
        <v>3698</v>
      </c>
    </row>
    <row r="70" spans="1:12" x14ac:dyDescent="0.25">
      <c r="A70" s="496" t="s">
        <v>1009</v>
      </c>
      <c r="B70" s="497"/>
      <c r="C70" s="497"/>
      <c r="D70" s="497"/>
      <c r="E70" s="497"/>
      <c r="F70" s="497"/>
      <c r="G70" s="497"/>
      <c r="H70" s="497"/>
      <c r="I70" s="497"/>
      <c r="J70" s="497"/>
      <c r="K70" s="497"/>
      <c r="L70" s="497"/>
    </row>
    <row r="71" spans="1:12" ht="36" x14ac:dyDescent="0.25">
      <c r="A71" s="412" t="s">
        <v>380</v>
      </c>
      <c r="B71" s="413" t="s">
        <v>638</v>
      </c>
      <c r="C71" s="411" t="s">
        <v>639</v>
      </c>
      <c r="D71" s="414" t="s">
        <v>44</v>
      </c>
      <c r="E71" s="415"/>
      <c r="F71" s="416">
        <v>6</v>
      </c>
      <c r="G71" s="416">
        <v>1212.3699999999999</v>
      </c>
      <c r="H71" s="416">
        <v>7274</v>
      </c>
      <c r="I71" s="416"/>
      <c r="J71" s="416"/>
      <c r="K71" s="416"/>
      <c r="L71" s="416">
        <v>7274</v>
      </c>
    </row>
    <row r="72" spans="1:12" ht="36" x14ac:dyDescent="0.25">
      <c r="A72" s="412" t="s">
        <v>384</v>
      </c>
      <c r="B72" s="413" t="s">
        <v>761</v>
      </c>
      <c r="C72" s="411" t="s">
        <v>762</v>
      </c>
      <c r="D72" s="414" t="s">
        <v>44</v>
      </c>
      <c r="E72" s="415"/>
      <c r="F72" s="416">
        <v>2</v>
      </c>
      <c r="G72" s="416">
        <v>1644.77</v>
      </c>
      <c r="H72" s="416">
        <v>3290</v>
      </c>
      <c r="I72" s="416"/>
      <c r="J72" s="416"/>
      <c r="K72" s="416"/>
      <c r="L72" s="416">
        <v>3290</v>
      </c>
    </row>
    <row r="73" spans="1:12" x14ac:dyDescent="0.25">
      <c r="A73" s="496" t="s">
        <v>1010</v>
      </c>
      <c r="B73" s="497"/>
      <c r="C73" s="497"/>
      <c r="D73" s="497"/>
      <c r="E73" s="497"/>
      <c r="F73" s="497"/>
      <c r="G73" s="497"/>
      <c r="H73" s="497"/>
      <c r="I73" s="497"/>
      <c r="J73" s="497"/>
      <c r="K73" s="497"/>
      <c r="L73" s="497"/>
    </row>
    <row r="74" spans="1:12" ht="168" x14ac:dyDescent="0.25">
      <c r="A74" s="412" t="s">
        <v>388</v>
      </c>
      <c r="B74" s="413" t="s">
        <v>581</v>
      </c>
      <c r="C74" s="411" t="s">
        <v>1066</v>
      </c>
      <c r="D74" s="414" t="s">
        <v>196</v>
      </c>
      <c r="E74" s="415"/>
      <c r="F74" s="417" t="s">
        <v>1067</v>
      </c>
      <c r="G74" s="416">
        <v>157518.39000000001</v>
      </c>
      <c r="H74" s="416">
        <v>6183</v>
      </c>
      <c r="I74" s="416"/>
      <c r="J74" s="416"/>
      <c r="K74" s="416"/>
      <c r="L74" s="416">
        <v>6183</v>
      </c>
    </row>
    <row r="75" spans="1:12" ht="72" x14ac:dyDescent="0.25">
      <c r="A75" s="412" t="s">
        <v>390</v>
      </c>
      <c r="B75" s="413" t="s">
        <v>1013</v>
      </c>
      <c r="C75" s="411" t="s">
        <v>1068</v>
      </c>
      <c r="D75" s="414" t="s">
        <v>196</v>
      </c>
      <c r="E75" s="415"/>
      <c r="F75" s="417" t="s">
        <v>1069</v>
      </c>
      <c r="G75" s="416">
        <v>131516.54999999999</v>
      </c>
      <c r="H75" s="416">
        <v>591</v>
      </c>
      <c r="I75" s="416"/>
      <c r="J75" s="416"/>
      <c r="K75" s="416"/>
      <c r="L75" s="416">
        <v>591</v>
      </c>
    </row>
    <row r="76" spans="1:12" ht="36" x14ac:dyDescent="0.25">
      <c r="A76" s="412" t="s">
        <v>391</v>
      </c>
      <c r="B76" s="413" t="s">
        <v>660</v>
      </c>
      <c r="C76" s="411" t="s">
        <v>1070</v>
      </c>
      <c r="D76" s="414" t="s">
        <v>239</v>
      </c>
      <c r="E76" s="415"/>
      <c r="F76" s="417" t="s">
        <v>1071</v>
      </c>
      <c r="G76" s="416">
        <v>608.44000000000005</v>
      </c>
      <c r="H76" s="416">
        <v>9901</v>
      </c>
      <c r="I76" s="416"/>
      <c r="J76" s="416"/>
      <c r="K76" s="416"/>
      <c r="L76" s="416">
        <v>9901</v>
      </c>
    </row>
    <row r="77" spans="1:12" ht="24" x14ac:dyDescent="0.25">
      <c r="A77" s="412" t="s">
        <v>395</v>
      </c>
      <c r="B77" s="413" t="s">
        <v>546</v>
      </c>
      <c r="C77" s="411" t="s">
        <v>1072</v>
      </c>
      <c r="D77" s="414" t="s">
        <v>548</v>
      </c>
      <c r="E77" s="415"/>
      <c r="F77" s="417" t="s">
        <v>1073</v>
      </c>
      <c r="G77" s="416">
        <v>1892.37</v>
      </c>
      <c r="H77" s="416">
        <v>23</v>
      </c>
      <c r="I77" s="416"/>
      <c r="J77" s="416"/>
      <c r="K77" s="416"/>
      <c r="L77" s="416">
        <v>23</v>
      </c>
    </row>
    <row r="78" spans="1:12" x14ac:dyDescent="0.25">
      <c r="A78" s="496" t="s">
        <v>1074</v>
      </c>
      <c r="B78" s="497"/>
      <c r="C78" s="497"/>
      <c r="D78" s="497"/>
      <c r="E78" s="497"/>
      <c r="F78" s="497"/>
      <c r="G78" s="497"/>
      <c r="H78" s="497"/>
      <c r="I78" s="497"/>
      <c r="J78" s="497"/>
      <c r="K78" s="497"/>
      <c r="L78" s="497"/>
    </row>
    <row r="79" spans="1:12" ht="48" x14ac:dyDescent="0.25">
      <c r="A79" s="412" t="s">
        <v>398</v>
      </c>
      <c r="B79" s="413" t="s">
        <v>211</v>
      </c>
      <c r="C79" s="411" t="s">
        <v>921</v>
      </c>
      <c r="D79" s="414" t="s">
        <v>213</v>
      </c>
      <c r="E79" s="415"/>
      <c r="F79" s="417" t="s">
        <v>836</v>
      </c>
      <c r="G79" s="416">
        <v>6040.53</v>
      </c>
      <c r="H79" s="416">
        <v>18</v>
      </c>
      <c r="I79" s="416">
        <v>18</v>
      </c>
      <c r="J79" s="416"/>
      <c r="K79" s="416"/>
      <c r="L79" s="416"/>
    </row>
    <row r="80" spans="1:12" ht="36" x14ac:dyDescent="0.25">
      <c r="A80" s="412" t="s">
        <v>404</v>
      </c>
      <c r="B80" s="413" t="s">
        <v>669</v>
      </c>
      <c r="C80" s="411" t="s">
        <v>670</v>
      </c>
      <c r="D80" s="414" t="s">
        <v>239</v>
      </c>
      <c r="E80" s="415"/>
      <c r="F80" s="417" t="s">
        <v>837</v>
      </c>
      <c r="G80" s="416">
        <v>575.76</v>
      </c>
      <c r="H80" s="416">
        <v>59</v>
      </c>
      <c r="I80" s="416"/>
      <c r="J80" s="416"/>
      <c r="K80" s="416"/>
      <c r="L80" s="416">
        <v>59</v>
      </c>
    </row>
    <row r="81" spans="1:12" ht="48" x14ac:dyDescent="0.25">
      <c r="A81" s="412" t="s">
        <v>521</v>
      </c>
      <c r="B81" s="413" t="s">
        <v>673</v>
      </c>
      <c r="C81" s="411" t="s">
        <v>924</v>
      </c>
      <c r="D81" s="414" t="s">
        <v>213</v>
      </c>
      <c r="E81" s="415"/>
      <c r="F81" s="417" t="s">
        <v>836</v>
      </c>
      <c r="G81" s="416">
        <v>1747.22</v>
      </c>
      <c r="H81" s="416">
        <v>5</v>
      </c>
      <c r="I81" s="416">
        <v>4</v>
      </c>
      <c r="J81" s="416"/>
      <c r="K81" s="416"/>
      <c r="L81" s="416">
        <v>1</v>
      </c>
    </row>
    <row r="82" spans="1:12" ht="24" x14ac:dyDescent="0.25">
      <c r="A82" s="412" t="s">
        <v>524</v>
      </c>
      <c r="B82" s="413" t="s">
        <v>669</v>
      </c>
      <c r="C82" s="411" t="s">
        <v>676</v>
      </c>
      <c r="D82" s="414" t="s">
        <v>239</v>
      </c>
      <c r="E82" s="415"/>
      <c r="F82" s="417" t="s">
        <v>838</v>
      </c>
      <c r="G82" s="416">
        <v>487.18</v>
      </c>
      <c r="H82" s="416">
        <v>22</v>
      </c>
      <c r="I82" s="416"/>
      <c r="J82" s="416"/>
      <c r="K82" s="416"/>
      <c r="L82" s="416">
        <v>22</v>
      </c>
    </row>
    <row r="83" spans="1:12" x14ac:dyDescent="0.25">
      <c r="A83" s="496" t="s">
        <v>1075</v>
      </c>
      <c r="B83" s="497"/>
      <c r="C83" s="497"/>
      <c r="D83" s="497"/>
      <c r="E83" s="497"/>
      <c r="F83" s="497"/>
      <c r="G83" s="497"/>
      <c r="H83" s="497"/>
      <c r="I83" s="497"/>
      <c r="J83" s="497"/>
      <c r="K83" s="497"/>
      <c r="L83" s="497"/>
    </row>
    <row r="84" spans="1:12" ht="48" x14ac:dyDescent="0.25">
      <c r="A84" s="412" t="s">
        <v>527</v>
      </c>
      <c r="B84" s="413" t="s">
        <v>840</v>
      </c>
      <c r="C84" s="411" t="s">
        <v>841</v>
      </c>
      <c r="D84" s="414" t="s">
        <v>842</v>
      </c>
      <c r="E84" s="415"/>
      <c r="F84" s="417" t="s">
        <v>1076</v>
      </c>
      <c r="G84" s="416">
        <v>2196.91</v>
      </c>
      <c r="H84" s="416">
        <v>5888</v>
      </c>
      <c r="I84" s="416">
        <v>3061</v>
      </c>
      <c r="J84" s="416">
        <v>1078</v>
      </c>
      <c r="K84" s="416">
        <v>388</v>
      </c>
      <c r="L84" s="416">
        <v>1749</v>
      </c>
    </row>
    <row r="85" spans="1:12" ht="48" x14ac:dyDescent="0.25">
      <c r="A85" s="412" t="s">
        <v>530</v>
      </c>
      <c r="B85" s="413" t="s">
        <v>852</v>
      </c>
      <c r="C85" s="411" t="s">
        <v>853</v>
      </c>
      <c r="D85" s="414" t="s">
        <v>338</v>
      </c>
      <c r="E85" s="415"/>
      <c r="F85" s="417" t="s">
        <v>929</v>
      </c>
      <c r="G85" s="416">
        <v>98.11</v>
      </c>
      <c r="H85" s="416">
        <v>43</v>
      </c>
      <c r="I85" s="416"/>
      <c r="J85" s="416"/>
      <c r="K85" s="416"/>
      <c r="L85" s="416">
        <v>43</v>
      </c>
    </row>
    <row r="86" spans="1:12" ht="24" x14ac:dyDescent="0.25">
      <c r="A86" s="412" t="s">
        <v>533</v>
      </c>
      <c r="B86" s="413" t="s">
        <v>1022</v>
      </c>
      <c r="C86" s="411" t="s">
        <v>1023</v>
      </c>
      <c r="D86" s="414" t="s">
        <v>338</v>
      </c>
      <c r="E86" s="415"/>
      <c r="F86" s="417" t="s">
        <v>1077</v>
      </c>
      <c r="G86" s="416">
        <v>95.08</v>
      </c>
      <c r="H86" s="416">
        <v>722</v>
      </c>
      <c r="I86" s="416"/>
      <c r="J86" s="416"/>
      <c r="K86" s="416"/>
      <c r="L86" s="416">
        <v>722</v>
      </c>
    </row>
    <row r="87" spans="1:12" ht="24" x14ac:dyDescent="0.25">
      <c r="A87" s="412" t="s">
        <v>536</v>
      </c>
      <c r="B87" s="413" t="s">
        <v>1025</v>
      </c>
      <c r="C87" s="411" t="s">
        <v>1026</v>
      </c>
      <c r="D87" s="414" t="s">
        <v>338</v>
      </c>
      <c r="E87" s="415"/>
      <c r="F87" s="417" t="s">
        <v>846</v>
      </c>
      <c r="G87" s="416">
        <v>280.12</v>
      </c>
      <c r="H87" s="416">
        <v>308</v>
      </c>
      <c r="I87" s="416"/>
      <c r="J87" s="416"/>
      <c r="K87" s="416"/>
      <c r="L87" s="416">
        <v>308</v>
      </c>
    </row>
    <row r="88" spans="1:12" ht="48" x14ac:dyDescent="0.25">
      <c r="A88" s="412" t="s">
        <v>539</v>
      </c>
      <c r="B88" s="413" t="s">
        <v>854</v>
      </c>
      <c r="C88" s="411" t="s">
        <v>855</v>
      </c>
      <c r="D88" s="414" t="s">
        <v>338</v>
      </c>
      <c r="E88" s="415"/>
      <c r="F88" s="417" t="s">
        <v>1078</v>
      </c>
      <c r="G88" s="416">
        <v>381.27</v>
      </c>
      <c r="H88" s="416">
        <v>5872</v>
      </c>
      <c r="I88" s="416"/>
      <c r="J88" s="416"/>
      <c r="K88" s="416"/>
      <c r="L88" s="416">
        <v>5872</v>
      </c>
    </row>
    <row r="89" spans="1:12" ht="48" x14ac:dyDescent="0.25">
      <c r="A89" s="412" t="s">
        <v>542</v>
      </c>
      <c r="B89" s="413" t="s">
        <v>857</v>
      </c>
      <c r="C89" s="411" t="s">
        <v>858</v>
      </c>
      <c r="D89" s="414" t="s">
        <v>338</v>
      </c>
      <c r="E89" s="415"/>
      <c r="F89" s="417" t="s">
        <v>1079</v>
      </c>
      <c r="G89" s="416">
        <v>387.86</v>
      </c>
      <c r="H89" s="416">
        <v>469</v>
      </c>
      <c r="I89" s="416"/>
      <c r="J89" s="416"/>
      <c r="K89" s="416"/>
      <c r="L89" s="416">
        <v>469</v>
      </c>
    </row>
    <row r="90" spans="1:12" ht="48" x14ac:dyDescent="0.25">
      <c r="A90" s="412" t="s">
        <v>545</v>
      </c>
      <c r="B90" s="413" t="s">
        <v>860</v>
      </c>
      <c r="C90" s="411" t="s">
        <v>861</v>
      </c>
      <c r="D90" s="414" t="s">
        <v>338</v>
      </c>
      <c r="E90" s="415"/>
      <c r="F90" s="417" t="s">
        <v>1080</v>
      </c>
      <c r="G90" s="416">
        <v>448.09</v>
      </c>
      <c r="H90" s="416">
        <v>1676</v>
      </c>
      <c r="I90" s="416"/>
      <c r="J90" s="416"/>
      <c r="K90" s="416"/>
      <c r="L90" s="416">
        <v>1676</v>
      </c>
    </row>
    <row r="91" spans="1:12" ht="108" x14ac:dyDescent="0.25">
      <c r="A91" s="412" t="s">
        <v>550</v>
      </c>
      <c r="B91" s="413" t="s">
        <v>863</v>
      </c>
      <c r="C91" s="411" t="s">
        <v>933</v>
      </c>
      <c r="D91" s="414" t="s">
        <v>865</v>
      </c>
      <c r="E91" s="415"/>
      <c r="F91" s="417" t="s">
        <v>1081</v>
      </c>
      <c r="G91" s="416">
        <v>4753.57</v>
      </c>
      <c r="H91" s="416">
        <v>1759</v>
      </c>
      <c r="I91" s="416">
        <v>961</v>
      </c>
      <c r="J91" s="416">
        <v>254</v>
      </c>
      <c r="K91" s="416">
        <v>92</v>
      </c>
      <c r="L91" s="416">
        <v>544</v>
      </c>
    </row>
    <row r="92" spans="1:12" ht="96" x14ac:dyDescent="0.25">
      <c r="A92" s="412" t="s">
        <v>554</v>
      </c>
      <c r="B92" s="413" t="s">
        <v>867</v>
      </c>
      <c r="C92" s="411" t="s">
        <v>868</v>
      </c>
      <c r="D92" s="414" t="s">
        <v>401</v>
      </c>
      <c r="E92" s="415"/>
      <c r="F92" s="417" t="s">
        <v>1082</v>
      </c>
      <c r="G92" s="416">
        <v>724.37</v>
      </c>
      <c r="H92" s="416">
        <v>2948</v>
      </c>
      <c r="I92" s="416"/>
      <c r="J92" s="416"/>
      <c r="K92" s="416"/>
      <c r="L92" s="416">
        <v>2948</v>
      </c>
    </row>
    <row r="93" spans="1:12" x14ac:dyDescent="0.25">
      <c r="A93" s="512" t="s">
        <v>1083</v>
      </c>
      <c r="B93" s="497"/>
      <c r="C93" s="497"/>
      <c r="D93" s="497"/>
      <c r="E93" s="497"/>
      <c r="F93" s="497"/>
      <c r="G93" s="497"/>
      <c r="H93" s="497"/>
      <c r="I93" s="497"/>
      <c r="J93" s="497"/>
      <c r="K93" s="497"/>
      <c r="L93" s="497"/>
    </row>
    <row r="94" spans="1:12" ht="48" x14ac:dyDescent="0.25">
      <c r="A94" s="412" t="s">
        <v>557</v>
      </c>
      <c r="B94" s="413" t="s">
        <v>688</v>
      </c>
      <c r="C94" s="411" t="s">
        <v>689</v>
      </c>
      <c r="D94" s="414" t="s">
        <v>686</v>
      </c>
      <c r="E94" s="415"/>
      <c r="F94" s="416">
        <v>4</v>
      </c>
      <c r="G94" s="416">
        <v>57.94</v>
      </c>
      <c r="H94" s="416">
        <v>232</v>
      </c>
      <c r="I94" s="416">
        <v>232</v>
      </c>
      <c r="J94" s="416"/>
      <c r="K94" s="416"/>
      <c r="L94" s="416"/>
    </row>
    <row r="95" spans="1:12" ht="48" x14ac:dyDescent="0.25">
      <c r="A95" s="412" t="s">
        <v>561</v>
      </c>
      <c r="B95" s="413" t="s">
        <v>691</v>
      </c>
      <c r="C95" s="411" t="s">
        <v>692</v>
      </c>
      <c r="D95" s="414" t="s">
        <v>686</v>
      </c>
      <c r="E95" s="415"/>
      <c r="F95" s="417" t="s">
        <v>1084</v>
      </c>
      <c r="G95" s="416">
        <v>69.53</v>
      </c>
      <c r="H95" s="416">
        <v>1391</v>
      </c>
      <c r="I95" s="416">
        <v>1391</v>
      </c>
      <c r="J95" s="416"/>
      <c r="K95" s="416"/>
      <c r="L95" s="416"/>
    </row>
    <row r="96" spans="1:12" ht="48" x14ac:dyDescent="0.25">
      <c r="A96" s="412" t="s">
        <v>565</v>
      </c>
      <c r="B96" s="413" t="s">
        <v>695</v>
      </c>
      <c r="C96" s="411" t="s">
        <v>696</v>
      </c>
      <c r="D96" s="414" t="s">
        <v>686</v>
      </c>
      <c r="E96" s="415"/>
      <c r="F96" s="417" t="s">
        <v>1085</v>
      </c>
      <c r="G96" s="416">
        <v>92.7</v>
      </c>
      <c r="H96" s="416">
        <v>2132</v>
      </c>
      <c r="I96" s="416">
        <v>2132</v>
      </c>
      <c r="J96" s="416"/>
      <c r="K96" s="416"/>
      <c r="L96" s="416"/>
    </row>
    <row r="97" spans="1:12" x14ac:dyDescent="0.25">
      <c r="A97" s="512" t="s">
        <v>1086</v>
      </c>
      <c r="B97" s="497"/>
      <c r="C97" s="497"/>
      <c r="D97" s="497"/>
      <c r="E97" s="497"/>
      <c r="F97" s="497"/>
      <c r="G97" s="497"/>
      <c r="H97" s="497"/>
      <c r="I97" s="497"/>
      <c r="J97" s="497"/>
      <c r="K97" s="497"/>
      <c r="L97" s="497"/>
    </row>
    <row r="98" spans="1:12" ht="96" x14ac:dyDescent="0.25">
      <c r="A98" s="412" t="s">
        <v>568</v>
      </c>
      <c r="B98" s="413" t="s">
        <v>703</v>
      </c>
      <c r="C98" s="411" t="s">
        <v>704</v>
      </c>
      <c r="D98" s="414" t="s">
        <v>686</v>
      </c>
      <c r="E98" s="415"/>
      <c r="F98" s="416">
        <v>2</v>
      </c>
      <c r="G98" s="416">
        <v>284.41000000000003</v>
      </c>
      <c r="H98" s="416">
        <v>569</v>
      </c>
      <c r="I98" s="416">
        <v>475</v>
      </c>
      <c r="J98" s="416">
        <v>48</v>
      </c>
      <c r="K98" s="416"/>
      <c r="L98" s="416">
        <v>46</v>
      </c>
    </row>
    <row r="99" spans="1:12" ht="96" x14ac:dyDescent="0.25">
      <c r="A99" s="412" t="s">
        <v>571</v>
      </c>
      <c r="B99" s="413" t="s">
        <v>710</v>
      </c>
      <c r="C99" s="411" t="s">
        <v>711</v>
      </c>
      <c r="D99" s="414" t="s">
        <v>686</v>
      </c>
      <c r="E99" s="415"/>
      <c r="F99" s="416">
        <v>2</v>
      </c>
      <c r="G99" s="416">
        <v>464.95</v>
      </c>
      <c r="H99" s="416">
        <v>930</v>
      </c>
      <c r="I99" s="416">
        <v>791</v>
      </c>
      <c r="J99" s="416">
        <v>82</v>
      </c>
      <c r="K99" s="416"/>
      <c r="L99" s="416">
        <v>57</v>
      </c>
    </row>
    <row r="100" spans="1:12" x14ac:dyDescent="0.25">
      <c r="A100" s="496" t="s">
        <v>283</v>
      </c>
      <c r="B100" s="497"/>
      <c r="C100" s="497"/>
      <c r="D100" s="497"/>
      <c r="E100" s="497"/>
      <c r="F100" s="497"/>
      <c r="G100" s="497"/>
      <c r="H100" s="418">
        <v>266139</v>
      </c>
      <c r="I100" s="418">
        <v>27041</v>
      </c>
      <c r="J100" s="418">
        <v>10940</v>
      </c>
      <c r="K100" s="418">
        <v>3275</v>
      </c>
      <c r="L100" s="418">
        <v>228158</v>
      </c>
    </row>
    <row r="101" spans="1:12" x14ac:dyDescent="0.25">
      <c r="A101" s="496" t="s">
        <v>119</v>
      </c>
      <c r="B101" s="497"/>
      <c r="C101" s="497"/>
      <c r="D101" s="497"/>
      <c r="E101" s="497"/>
      <c r="F101" s="497"/>
      <c r="G101" s="497"/>
      <c r="H101" s="418">
        <v>29894</v>
      </c>
      <c r="I101" s="416"/>
      <c r="J101" s="416"/>
      <c r="K101" s="416"/>
      <c r="L101" s="416"/>
    </row>
    <row r="102" spans="1:12" x14ac:dyDescent="0.25">
      <c r="A102" s="496" t="s">
        <v>120</v>
      </c>
      <c r="B102" s="497"/>
      <c r="C102" s="497"/>
      <c r="D102" s="497"/>
      <c r="E102" s="497"/>
      <c r="F102" s="497"/>
      <c r="G102" s="497"/>
      <c r="H102" s="418">
        <v>16582</v>
      </c>
      <c r="I102" s="416"/>
      <c r="J102" s="416"/>
      <c r="K102" s="416"/>
      <c r="L102" s="416"/>
    </row>
    <row r="103" spans="1:12" x14ac:dyDescent="0.25">
      <c r="A103" s="511" t="s">
        <v>121</v>
      </c>
      <c r="B103" s="497"/>
      <c r="C103" s="497"/>
      <c r="D103" s="497"/>
      <c r="E103" s="497"/>
      <c r="F103" s="497"/>
      <c r="G103" s="497"/>
      <c r="H103" s="416"/>
      <c r="I103" s="416"/>
      <c r="J103" s="416"/>
      <c r="K103" s="416"/>
      <c r="L103" s="416"/>
    </row>
    <row r="104" spans="1:12" x14ac:dyDescent="0.25">
      <c r="A104" s="496" t="s">
        <v>122</v>
      </c>
      <c r="B104" s="497"/>
      <c r="C104" s="497"/>
      <c r="D104" s="497"/>
      <c r="E104" s="497"/>
      <c r="F104" s="497"/>
      <c r="G104" s="497"/>
      <c r="H104" s="418">
        <v>312615</v>
      </c>
      <c r="I104" s="416"/>
      <c r="J104" s="416"/>
      <c r="K104" s="416"/>
      <c r="L104" s="416"/>
    </row>
    <row r="105" spans="1:12" x14ac:dyDescent="0.25">
      <c r="A105" s="496" t="s">
        <v>123</v>
      </c>
      <c r="B105" s="497"/>
      <c r="C105" s="497"/>
      <c r="D105" s="497"/>
      <c r="E105" s="497"/>
      <c r="F105" s="497"/>
      <c r="G105" s="497"/>
      <c r="H105" s="416"/>
      <c r="I105" s="416"/>
      <c r="J105" s="416"/>
      <c r="K105" s="416"/>
      <c r="L105" s="416"/>
    </row>
    <row r="106" spans="1:12" x14ac:dyDescent="0.25">
      <c r="A106" s="496" t="s">
        <v>130</v>
      </c>
      <c r="B106" s="497"/>
      <c r="C106" s="497"/>
      <c r="D106" s="497"/>
      <c r="E106" s="497"/>
      <c r="F106" s="497"/>
      <c r="G106" s="497"/>
      <c r="H106" s="418">
        <v>228158</v>
      </c>
      <c r="I106" s="416"/>
      <c r="J106" s="416"/>
      <c r="K106" s="416"/>
      <c r="L106" s="416"/>
    </row>
    <row r="107" spans="1:12" x14ac:dyDescent="0.25">
      <c r="A107" s="496" t="s">
        <v>124</v>
      </c>
      <c r="B107" s="497"/>
      <c r="C107" s="497"/>
      <c r="D107" s="497"/>
      <c r="E107" s="497"/>
      <c r="F107" s="497"/>
      <c r="G107" s="497"/>
      <c r="H107" s="418">
        <v>10940</v>
      </c>
      <c r="I107" s="416"/>
      <c r="J107" s="416"/>
      <c r="K107" s="416"/>
      <c r="L107" s="416"/>
    </row>
    <row r="108" spans="1:12" x14ac:dyDescent="0.25">
      <c r="A108" s="496" t="s">
        <v>125</v>
      </c>
      <c r="B108" s="497"/>
      <c r="C108" s="497"/>
      <c r="D108" s="497"/>
      <c r="E108" s="497"/>
      <c r="F108" s="497"/>
      <c r="G108" s="497"/>
      <c r="H108" s="418">
        <v>30316</v>
      </c>
      <c r="I108" s="416"/>
      <c r="J108" s="416"/>
      <c r="K108" s="416"/>
      <c r="L108" s="416"/>
    </row>
    <row r="109" spans="1:12" x14ac:dyDescent="0.25">
      <c r="A109" s="496" t="s">
        <v>126</v>
      </c>
      <c r="B109" s="497"/>
      <c r="C109" s="497"/>
      <c r="D109" s="497"/>
      <c r="E109" s="497"/>
      <c r="F109" s="497"/>
      <c r="G109" s="497"/>
      <c r="H109" s="418">
        <v>29894</v>
      </c>
      <c r="I109" s="416"/>
      <c r="J109" s="416"/>
      <c r="K109" s="416"/>
      <c r="L109" s="416"/>
    </row>
    <row r="110" spans="1:12" x14ac:dyDescent="0.25">
      <c r="A110" s="496" t="s">
        <v>127</v>
      </c>
      <c r="B110" s="497"/>
      <c r="C110" s="497"/>
      <c r="D110" s="497"/>
      <c r="E110" s="497"/>
      <c r="F110" s="497"/>
      <c r="G110" s="497"/>
      <c r="H110" s="418">
        <v>16582</v>
      </c>
      <c r="I110" s="416"/>
      <c r="J110" s="416"/>
      <c r="K110" s="416"/>
      <c r="L110" s="416"/>
    </row>
    <row r="111" spans="1:12" x14ac:dyDescent="0.25">
      <c r="A111" s="496" t="s">
        <v>1362</v>
      </c>
      <c r="B111" s="497"/>
      <c r="C111" s="497"/>
      <c r="D111" s="497"/>
      <c r="E111" s="497"/>
      <c r="F111" s="497"/>
      <c r="G111" s="497"/>
      <c r="H111" s="418">
        <v>4689</v>
      </c>
      <c r="I111" s="416"/>
      <c r="J111" s="416"/>
      <c r="K111" s="416"/>
      <c r="L111" s="416"/>
    </row>
    <row r="112" spans="1:12" x14ac:dyDescent="0.25">
      <c r="A112" s="511" t="s">
        <v>128</v>
      </c>
      <c r="B112" s="497"/>
      <c r="C112" s="497"/>
      <c r="D112" s="497"/>
      <c r="E112" s="497"/>
      <c r="F112" s="497"/>
      <c r="G112" s="497"/>
      <c r="H112" s="419">
        <v>317304</v>
      </c>
      <c r="I112" s="416"/>
      <c r="J112" s="416"/>
      <c r="K112" s="416"/>
      <c r="L112" s="416"/>
    </row>
  </sheetData>
  <mergeCells count="46">
    <mergeCell ref="A112:G112"/>
    <mergeCell ref="A7:L7"/>
    <mergeCell ref="C12:L12"/>
    <mergeCell ref="D16:E16"/>
    <mergeCell ref="D18:E18"/>
    <mergeCell ref="D17:E17"/>
    <mergeCell ref="B20:B22"/>
    <mergeCell ref="C20:C22"/>
    <mergeCell ref="D20:D22"/>
    <mergeCell ref="E20:F20"/>
    <mergeCell ref="G20:L20"/>
    <mergeCell ref="E21:E22"/>
    <mergeCell ref="F21:F22"/>
    <mergeCell ref="G21:G22"/>
    <mergeCell ref="H21:H22"/>
    <mergeCell ref="I21:K21"/>
    <mergeCell ref="A107:G107"/>
    <mergeCell ref="A108:G108"/>
    <mergeCell ref="A109:G109"/>
    <mergeCell ref="A110:G110"/>
    <mergeCell ref="A111:G111"/>
    <mergeCell ref="A102:G102"/>
    <mergeCell ref="A103:G103"/>
    <mergeCell ref="A104:G104"/>
    <mergeCell ref="A105:G105"/>
    <mergeCell ref="A106:G106"/>
    <mergeCell ref="A83:L83"/>
    <mergeCell ref="A93:L93"/>
    <mergeCell ref="A97:L97"/>
    <mergeCell ref="A100:G100"/>
    <mergeCell ref="A101:G101"/>
    <mergeCell ref="A65:L65"/>
    <mergeCell ref="A68:L68"/>
    <mergeCell ref="A70:L70"/>
    <mergeCell ref="A73:L73"/>
    <mergeCell ref="A78:L78"/>
    <mergeCell ref="A45:L45"/>
    <mergeCell ref="A46:L46"/>
    <mergeCell ref="A55:L55"/>
    <mergeCell ref="A59:L59"/>
    <mergeCell ref="A62:L62"/>
    <mergeCell ref="A20:A22"/>
    <mergeCell ref="A24:L24"/>
    <mergeCell ref="A25:L25"/>
    <mergeCell ref="A32:L32"/>
    <mergeCell ref="A37:L3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topLeftCell="A89" workbookViewId="0">
      <selection activeCell="A20" sqref="A20:L100"/>
    </sheetView>
  </sheetViews>
  <sheetFormatPr defaultRowHeight="15" x14ac:dyDescent="0.25"/>
  <cols>
    <col min="2" max="2" width="16.28515625" customWidth="1"/>
    <col min="3" max="3" width="29.7109375" customWidth="1"/>
  </cols>
  <sheetData>
    <row r="1" spans="1:12" ht="15.75" x14ac:dyDescent="0.25">
      <c r="A1" s="1"/>
      <c r="B1" s="26"/>
      <c r="C1" s="26"/>
      <c r="D1" s="231"/>
      <c r="E1" s="231"/>
      <c r="F1" s="231"/>
      <c r="G1" s="231"/>
      <c r="H1" s="1" t="s">
        <v>1</v>
      </c>
      <c r="I1" s="26"/>
      <c r="J1" s="26"/>
      <c r="K1" s="26"/>
      <c r="L1" s="138"/>
    </row>
    <row r="2" spans="1:12" ht="15.75" x14ac:dyDescent="0.25">
      <c r="A2" s="1"/>
      <c r="B2" s="26"/>
      <c r="C2" s="26"/>
      <c r="D2" s="231"/>
      <c r="E2" s="231"/>
      <c r="F2" s="231"/>
      <c r="G2" s="231"/>
      <c r="H2" s="1" t="s">
        <v>135</v>
      </c>
      <c r="I2" s="26"/>
      <c r="J2" s="26"/>
      <c r="K2" s="26"/>
      <c r="L2" s="138"/>
    </row>
    <row r="3" spans="1:12" ht="15.75" x14ac:dyDescent="0.25">
      <c r="A3" s="1"/>
      <c r="B3" s="26"/>
      <c r="C3" s="26"/>
      <c r="D3" s="231"/>
      <c r="E3" s="231"/>
      <c r="F3" s="231"/>
      <c r="G3" s="231"/>
      <c r="H3" s="1" t="s">
        <v>53</v>
      </c>
      <c r="I3" s="26"/>
      <c r="J3" s="26"/>
      <c r="K3" s="26"/>
      <c r="L3" s="138"/>
    </row>
    <row r="4" spans="1:12" ht="15.75" x14ac:dyDescent="0.25">
      <c r="A4" s="1"/>
      <c r="B4" s="26"/>
      <c r="C4" s="26"/>
      <c r="D4" s="231"/>
      <c r="E4" s="231"/>
      <c r="F4" s="231"/>
      <c r="G4" s="231"/>
      <c r="H4" s="1" t="s">
        <v>54</v>
      </c>
      <c r="I4" s="26"/>
      <c r="J4" s="26"/>
      <c r="K4" s="26"/>
      <c r="L4" s="138"/>
    </row>
    <row r="5" spans="1:12" ht="15.75" x14ac:dyDescent="0.25">
      <c r="A5" s="1"/>
      <c r="B5" s="26"/>
      <c r="C5" s="26"/>
      <c r="D5" s="231"/>
      <c r="E5" s="231"/>
      <c r="F5" s="231"/>
      <c r="G5" s="231"/>
      <c r="H5" s="231"/>
      <c r="I5" s="1" t="s">
        <v>55</v>
      </c>
      <c r="J5" s="26"/>
      <c r="K5" s="26"/>
      <c r="L5" s="26"/>
    </row>
    <row r="6" spans="1:12" ht="15.75" x14ac:dyDescent="0.25">
      <c r="A6" s="1"/>
      <c r="B6" s="26"/>
      <c r="C6" s="26"/>
      <c r="D6" s="231"/>
      <c r="E6" s="231"/>
      <c r="F6" s="231"/>
      <c r="G6" s="231"/>
      <c r="H6" s="231"/>
      <c r="I6" s="1"/>
      <c r="J6" s="26"/>
      <c r="K6" s="26"/>
      <c r="L6" s="26"/>
    </row>
    <row r="7" spans="1:12" ht="15.75" x14ac:dyDescent="0.25">
      <c r="A7" s="502" t="s">
        <v>163</v>
      </c>
      <c r="B7" s="503"/>
      <c r="C7" s="503"/>
      <c r="D7" s="503"/>
      <c r="E7" s="503"/>
      <c r="F7" s="503"/>
      <c r="G7" s="503"/>
      <c r="H7" s="503"/>
      <c r="I7" s="503"/>
      <c r="J7" s="503"/>
      <c r="K7" s="503"/>
      <c r="L7" s="503"/>
    </row>
    <row r="8" spans="1:12" x14ac:dyDescent="0.25">
      <c r="A8" s="231"/>
      <c r="B8" s="232"/>
      <c r="C8" s="233"/>
      <c r="D8" s="234" t="s">
        <v>38</v>
      </c>
      <c r="E8" s="235"/>
      <c r="F8" s="236"/>
      <c r="G8" s="236"/>
      <c r="H8" s="236"/>
      <c r="I8" s="236"/>
      <c r="J8" s="236"/>
      <c r="K8" s="236"/>
      <c r="L8" s="231"/>
    </row>
    <row r="9" spans="1:12" x14ac:dyDescent="0.25">
      <c r="A9" s="231"/>
      <c r="B9" s="231"/>
      <c r="C9" s="237"/>
      <c r="D9" s="230"/>
      <c r="E9" s="231"/>
      <c r="F9" s="231"/>
      <c r="G9" s="231"/>
      <c r="H9" s="231"/>
      <c r="I9" s="231"/>
      <c r="J9" s="231"/>
      <c r="K9" s="231"/>
      <c r="L9" s="231"/>
    </row>
    <row r="10" spans="1:12" ht="15.75" x14ac:dyDescent="0.25">
      <c r="A10" s="231"/>
      <c r="B10" s="231"/>
      <c r="C10" s="237"/>
      <c r="D10" s="223" t="s">
        <v>1087</v>
      </c>
      <c r="E10" s="231"/>
      <c r="F10" s="231"/>
      <c r="G10" s="238"/>
      <c r="H10" s="231"/>
      <c r="I10" s="231"/>
      <c r="J10" s="231"/>
      <c r="K10" s="231"/>
      <c r="L10" s="231"/>
    </row>
    <row r="11" spans="1:12" x14ac:dyDescent="0.25">
      <c r="A11" s="231"/>
      <c r="B11" s="231"/>
      <c r="C11" s="237"/>
      <c r="D11" s="230"/>
      <c r="E11" s="230"/>
      <c r="F11" s="231"/>
      <c r="G11" s="231"/>
      <c r="H11" s="231"/>
      <c r="I11" s="231"/>
      <c r="J11" s="231"/>
      <c r="K11" s="231"/>
      <c r="L11" s="231"/>
    </row>
    <row r="12" spans="1:12" x14ac:dyDescent="0.25">
      <c r="A12" s="231"/>
      <c r="B12" s="239" t="s">
        <v>39</v>
      </c>
      <c r="C12" s="509" t="s">
        <v>154</v>
      </c>
      <c r="D12" s="510"/>
      <c r="E12" s="510"/>
      <c r="F12" s="510"/>
      <c r="G12" s="510"/>
      <c r="H12" s="510"/>
      <c r="I12" s="510"/>
      <c r="J12" s="510"/>
      <c r="K12" s="510"/>
      <c r="L12" s="510"/>
    </row>
    <row r="13" spans="1:12" x14ac:dyDescent="0.25">
      <c r="A13" s="231"/>
      <c r="B13" s="240"/>
      <c r="C13" s="236"/>
      <c r="D13" s="234" t="s">
        <v>40</v>
      </c>
      <c r="E13" s="235"/>
      <c r="F13" s="236"/>
      <c r="G13" s="241"/>
      <c r="H13" s="236"/>
      <c r="I13" s="236"/>
      <c r="J13" s="236"/>
      <c r="K13" s="236"/>
      <c r="L13" s="236"/>
    </row>
    <row r="15" spans="1:12" x14ac:dyDescent="0.25">
      <c r="B15" s="258" t="s">
        <v>1088</v>
      </c>
      <c r="C15" s="259"/>
      <c r="D15" s="257"/>
      <c r="E15" s="260"/>
      <c r="F15" s="261"/>
    </row>
    <row r="16" spans="1:12" x14ac:dyDescent="0.25">
      <c r="B16" s="258" t="s">
        <v>115</v>
      </c>
      <c r="C16" s="259"/>
      <c r="D16" s="507" t="s">
        <v>1363</v>
      </c>
      <c r="E16" s="513"/>
      <c r="F16" s="261" t="s">
        <v>116</v>
      </c>
    </row>
    <row r="17" spans="1:12" x14ac:dyDescent="0.25">
      <c r="B17" s="258" t="s">
        <v>117</v>
      </c>
      <c r="C17" s="259"/>
      <c r="D17" s="507" t="s">
        <v>1089</v>
      </c>
      <c r="E17" s="513"/>
      <c r="F17" s="261" t="s">
        <v>116</v>
      </c>
    </row>
    <row r="18" spans="1:12" x14ac:dyDescent="0.25">
      <c r="B18" s="258" t="s">
        <v>118</v>
      </c>
      <c r="C18" s="259"/>
      <c r="D18" s="507" t="s">
        <v>1364</v>
      </c>
      <c r="E18" s="513"/>
      <c r="F18" s="261" t="s">
        <v>116</v>
      </c>
    </row>
    <row r="19" spans="1:12" x14ac:dyDescent="0.25">
      <c r="C19" s="141" t="s">
        <v>161</v>
      </c>
    </row>
    <row r="20" spans="1:12" x14ac:dyDescent="0.25">
      <c r="A20" s="495" t="s">
        <v>41</v>
      </c>
      <c r="B20" s="499" t="s">
        <v>168</v>
      </c>
      <c r="C20" s="495" t="s">
        <v>42</v>
      </c>
      <c r="D20" s="495" t="s">
        <v>43</v>
      </c>
      <c r="E20" s="495" t="s">
        <v>169</v>
      </c>
      <c r="F20" s="495"/>
      <c r="G20" s="495" t="s">
        <v>170</v>
      </c>
      <c r="H20" s="495"/>
      <c r="I20" s="495"/>
      <c r="J20" s="495"/>
      <c r="K20" s="495"/>
      <c r="L20" s="495"/>
    </row>
    <row r="21" spans="1:12" x14ac:dyDescent="0.25">
      <c r="A21" s="495"/>
      <c r="B21" s="499"/>
      <c r="C21" s="495"/>
      <c r="D21" s="495"/>
      <c r="E21" s="495" t="s">
        <v>173</v>
      </c>
      <c r="F21" s="495" t="s">
        <v>174</v>
      </c>
      <c r="G21" s="495" t="s">
        <v>173</v>
      </c>
      <c r="H21" s="495" t="s">
        <v>175</v>
      </c>
      <c r="I21" s="495" t="s">
        <v>176</v>
      </c>
      <c r="J21" s="495"/>
      <c r="K21" s="495"/>
      <c r="L21" s="421"/>
    </row>
    <row r="22" spans="1:12" x14ac:dyDescent="0.25">
      <c r="A22" s="495"/>
      <c r="B22" s="500"/>
      <c r="C22" s="501"/>
      <c r="D22" s="495"/>
      <c r="E22" s="495"/>
      <c r="F22" s="495"/>
      <c r="G22" s="495"/>
      <c r="H22" s="495"/>
      <c r="I22" s="420" t="s">
        <v>177</v>
      </c>
      <c r="J22" s="420" t="s">
        <v>178</v>
      </c>
      <c r="K22" s="420" t="s">
        <v>179</v>
      </c>
      <c r="L22" s="420" t="s">
        <v>180</v>
      </c>
    </row>
    <row r="23" spans="1:12" x14ac:dyDescent="0.25">
      <c r="A23" s="422">
        <v>1</v>
      </c>
      <c r="B23" s="423">
        <v>2</v>
      </c>
      <c r="C23" s="422">
        <v>3</v>
      </c>
      <c r="D23" s="424">
        <v>4</v>
      </c>
      <c r="E23" s="425">
        <v>5</v>
      </c>
      <c r="F23" s="425">
        <v>6</v>
      </c>
      <c r="G23" s="424">
        <v>7</v>
      </c>
      <c r="H23" s="422">
        <v>8</v>
      </c>
      <c r="I23" s="426">
        <v>9</v>
      </c>
      <c r="J23" s="426">
        <v>10</v>
      </c>
      <c r="K23" s="426">
        <v>11</v>
      </c>
      <c r="L23" s="426">
        <v>12</v>
      </c>
    </row>
    <row r="24" spans="1:12" x14ac:dyDescent="0.25">
      <c r="A24" s="512" t="s">
        <v>1090</v>
      </c>
      <c r="B24" s="497"/>
      <c r="C24" s="497"/>
      <c r="D24" s="497"/>
      <c r="E24" s="497"/>
      <c r="F24" s="497"/>
      <c r="G24" s="497"/>
      <c r="H24" s="497"/>
      <c r="I24" s="497"/>
      <c r="J24" s="497"/>
      <c r="K24" s="497"/>
      <c r="L24" s="497"/>
    </row>
    <row r="25" spans="1:12" x14ac:dyDescent="0.25">
      <c r="A25" s="496" t="s">
        <v>1091</v>
      </c>
      <c r="B25" s="497"/>
      <c r="C25" s="497"/>
      <c r="D25" s="497"/>
      <c r="E25" s="497"/>
      <c r="F25" s="497"/>
      <c r="G25" s="497"/>
      <c r="H25" s="497"/>
      <c r="I25" s="497"/>
      <c r="J25" s="497"/>
      <c r="K25" s="497"/>
      <c r="L25" s="497"/>
    </row>
    <row r="26" spans="1:12" ht="36" x14ac:dyDescent="0.25">
      <c r="A26" s="428" t="s">
        <v>183</v>
      </c>
      <c r="B26" s="429" t="s">
        <v>1092</v>
      </c>
      <c r="C26" s="427" t="s">
        <v>1093</v>
      </c>
      <c r="D26" s="430" t="s">
        <v>196</v>
      </c>
      <c r="E26" s="431"/>
      <c r="F26" s="432" t="s">
        <v>1094</v>
      </c>
      <c r="G26" s="433">
        <v>131032.46</v>
      </c>
      <c r="H26" s="433">
        <v>380518</v>
      </c>
      <c r="I26" s="433">
        <v>307201</v>
      </c>
      <c r="J26" s="433">
        <v>25669</v>
      </c>
      <c r="K26" s="433">
        <v>6017</v>
      </c>
      <c r="L26" s="433">
        <v>47648</v>
      </c>
    </row>
    <row r="27" spans="1:12" ht="132" x14ac:dyDescent="0.25">
      <c r="A27" s="434" t="s">
        <v>416</v>
      </c>
      <c r="B27" s="429" t="s">
        <v>1095</v>
      </c>
      <c r="C27" s="427" t="s">
        <v>1096</v>
      </c>
      <c r="D27" s="430" t="s">
        <v>113</v>
      </c>
      <c r="E27" s="431"/>
      <c r="F27" s="433">
        <v>8</v>
      </c>
      <c r="G27" s="433"/>
      <c r="H27" s="433"/>
      <c r="I27" s="433"/>
      <c r="J27" s="433"/>
      <c r="K27" s="433"/>
      <c r="L27" s="433"/>
    </row>
    <row r="28" spans="1:12" ht="36" x14ac:dyDescent="0.25">
      <c r="A28" s="428" t="s">
        <v>193</v>
      </c>
      <c r="B28" s="429" t="s">
        <v>1097</v>
      </c>
      <c r="C28" s="427" t="s">
        <v>1098</v>
      </c>
      <c r="D28" s="430" t="s">
        <v>44</v>
      </c>
      <c r="E28" s="431"/>
      <c r="F28" s="433">
        <v>1</v>
      </c>
      <c r="G28" s="433">
        <v>21565.64</v>
      </c>
      <c r="H28" s="433">
        <v>21566</v>
      </c>
      <c r="I28" s="433">
        <v>11636</v>
      </c>
      <c r="J28" s="433">
        <v>1528</v>
      </c>
      <c r="K28" s="433">
        <v>533</v>
      </c>
      <c r="L28" s="433">
        <v>8402</v>
      </c>
    </row>
    <row r="29" spans="1:12" ht="132" x14ac:dyDescent="0.25">
      <c r="A29" s="434" t="s">
        <v>421</v>
      </c>
      <c r="B29" s="429" t="s">
        <v>1099</v>
      </c>
      <c r="C29" s="427" t="s">
        <v>1100</v>
      </c>
      <c r="D29" s="430" t="s">
        <v>113</v>
      </c>
      <c r="E29" s="431"/>
      <c r="F29" s="433">
        <v>1</v>
      </c>
      <c r="G29" s="433"/>
      <c r="H29" s="433"/>
      <c r="I29" s="433"/>
      <c r="J29" s="433"/>
      <c r="K29" s="433"/>
      <c r="L29" s="433"/>
    </row>
    <row r="30" spans="1:12" ht="36" x14ac:dyDescent="0.25">
      <c r="A30" s="434" t="s">
        <v>1101</v>
      </c>
      <c r="B30" s="429" t="s">
        <v>1102</v>
      </c>
      <c r="C30" s="427" t="s">
        <v>1103</v>
      </c>
      <c r="D30" s="430" t="s">
        <v>44</v>
      </c>
      <c r="E30" s="431"/>
      <c r="F30" s="433">
        <v>1</v>
      </c>
      <c r="G30" s="433"/>
      <c r="H30" s="433"/>
      <c r="I30" s="433"/>
      <c r="J30" s="433"/>
      <c r="K30" s="433"/>
      <c r="L30" s="433"/>
    </row>
    <row r="31" spans="1:12" x14ac:dyDescent="0.25">
      <c r="A31" s="496" t="s">
        <v>1104</v>
      </c>
      <c r="B31" s="497"/>
      <c r="C31" s="497"/>
      <c r="D31" s="497"/>
      <c r="E31" s="497"/>
      <c r="F31" s="497"/>
      <c r="G31" s="497"/>
      <c r="H31" s="497"/>
      <c r="I31" s="497"/>
      <c r="J31" s="497"/>
      <c r="K31" s="497"/>
      <c r="L31" s="497"/>
    </row>
    <row r="32" spans="1:12" ht="72" x14ac:dyDescent="0.25">
      <c r="A32" s="428" t="s">
        <v>206</v>
      </c>
      <c r="B32" s="429" t="s">
        <v>1105</v>
      </c>
      <c r="C32" s="427" t="s">
        <v>1106</v>
      </c>
      <c r="D32" s="430" t="s">
        <v>464</v>
      </c>
      <c r="E32" s="431"/>
      <c r="F32" s="432" t="s">
        <v>1107</v>
      </c>
      <c r="G32" s="433">
        <v>350292.65</v>
      </c>
      <c r="H32" s="433">
        <v>2452</v>
      </c>
      <c r="I32" s="433">
        <v>1304</v>
      </c>
      <c r="J32" s="433">
        <v>1095</v>
      </c>
      <c r="K32" s="433">
        <v>272</v>
      </c>
      <c r="L32" s="433">
        <v>53</v>
      </c>
    </row>
    <row r="33" spans="1:12" ht="96" x14ac:dyDescent="0.25">
      <c r="A33" s="428" t="s">
        <v>210</v>
      </c>
      <c r="B33" s="429" t="s">
        <v>1108</v>
      </c>
      <c r="C33" s="427" t="s">
        <v>1109</v>
      </c>
      <c r="D33" s="430" t="s">
        <v>338</v>
      </c>
      <c r="E33" s="431"/>
      <c r="F33" s="432" t="s">
        <v>495</v>
      </c>
      <c r="G33" s="433">
        <v>1604.55</v>
      </c>
      <c r="H33" s="433">
        <v>337</v>
      </c>
      <c r="I33" s="433"/>
      <c r="J33" s="433"/>
      <c r="K33" s="433"/>
      <c r="L33" s="433">
        <v>337</v>
      </c>
    </row>
    <row r="34" spans="1:12" ht="24" x14ac:dyDescent="0.25">
      <c r="A34" s="428" t="s">
        <v>215</v>
      </c>
      <c r="B34" s="429" t="s">
        <v>1110</v>
      </c>
      <c r="C34" s="427" t="s">
        <v>1111</v>
      </c>
      <c r="D34" s="430" t="s">
        <v>44</v>
      </c>
      <c r="E34" s="431"/>
      <c r="F34" s="433">
        <v>4</v>
      </c>
      <c r="G34" s="433">
        <v>883.71</v>
      </c>
      <c r="H34" s="433">
        <v>3535</v>
      </c>
      <c r="I34" s="433"/>
      <c r="J34" s="433"/>
      <c r="K34" s="433"/>
      <c r="L34" s="433">
        <v>3535</v>
      </c>
    </row>
    <row r="35" spans="1:12" x14ac:dyDescent="0.25">
      <c r="A35" s="496" t="s">
        <v>1112</v>
      </c>
      <c r="B35" s="497"/>
      <c r="C35" s="497"/>
      <c r="D35" s="497"/>
      <c r="E35" s="497"/>
      <c r="F35" s="497"/>
      <c r="G35" s="497"/>
      <c r="H35" s="497"/>
      <c r="I35" s="497"/>
      <c r="J35" s="497"/>
      <c r="K35" s="497"/>
      <c r="L35" s="497"/>
    </row>
    <row r="36" spans="1:12" ht="60" x14ac:dyDescent="0.25">
      <c r="A36" s="428" t="s">
        <v>219</v>
      </c>
      <c r="B36" s="429" t="s">
        <v>447</v>
      </c>
      <c r="C36" s="427" t="s">
        <v>448</v>
      </c>
      <c r="D36" s="430" t="s">
        <v>44</v>
      </c>
      <c r="E36" s="431"/>
      <c r="F36" s="433">
        <v>2</v>
      </c>
      <c r="G36" s="433">
        <v>1012.49</v>
      </c>
      <c r="H36" s="433">
        <v>2025</v>
      </c>
      <c r="I36" s="433">
        <v>1802</v>
      </c>
      <c r="J36" s="433">
        <v>156</v>
      </c>
      <c r="K36" s="433">
        <v>50</v>
      </c>
      <c r="L36" s="433">
        <v>67</v>
      </c>
    </row>
    <row r="37" spans="1:12" ht="36" x14ac:dyDescent="0.25">
      <c r="A37" s="428" t="s">
        <v>224</v>
      </c>
      <c r="B37" s="429" t="s">
        <v>1113</v>
      </c>
      <c r="C37" s="427" t="s">
        <v>1114</v>
      </c>
      <c r="D37" s="430" t="s">
        <v>44</v>
      </c>
      <c r="E37" s="431"/>
      <c r="F37" s="433">
        <v>2</v>
      </c>
      <c r="G37" s="433">
        <v>31212.73</v>
      </c>
      <c r="H37" s="433">
        <v>62425</v>
      </c>
      <c r="I37" s="433"/>
      <c r="J37" s="433"/>
      <c r="K37" s="433"/>
      <c r="L37" s="433">
        <v>62425</v>
      </c>
    </row>
    <row r="38" spans="1:12" ht="24" x14ac:dyDescent="0.25">
      <c r="A38" s="428" t="s">
        <v>228</v>
      </c>
      <c r="B38" s="429" t="s">
        <v>1045</v>
      </c>
      <c r="C38" s="427" t="s">
        <v>1046</v>
      </c>
      <c r="D38" s="430" t="s">
        <v>44</v>
      </c>
      <c r="E38" s="431"/>
      <c r="F38" s="433">
        <v>2</v>
      </c>
      <c r="G38" s="433">
        <v>1313.6</v>
      </c>
      <c r="H38" s="433">
        <v>2627</v>
      </c>
      <c r="I38" s="433"/>
      <c r="J38" s="433"/>
      <c r="K38" s="433"/>
      <c r="L38" s="433">
        <v>2627</v>
      </c>
    </row>
    <row r="39" spans="1:12" x14ac:dyDescent="0.25">
      <c r="A39" s="496" t="s">
        <v>518</v>
      </c>
      <c r="B39" s="497"/>
      <c r="C39" s="497"/>
      <c r="D39" s="497"/>
      <c r="E39" s="497"/>
      <c r="F39" s="497"/>
      <c r="G39" s="497"/>
      <c r="H39" s="497"/>
      <c r="I39" s="497"/>
      <c r="J39" s="497"/>
      <c r="K39" s="497"/>
      <c r="L39" s="497"/>
    </row>
    <row r="40" spans="1:12" ht="24" x14ac:dyDescent="0.25">
      <c r="A40" s="428" t="s">
        <v>232</v>
      </c>
      <c r="B40" s="429" t="s">
        <v>997</v>
      </c>
      <c r="C40" s="427" t="s">
        <v>998</v>
      </c>
      <c r="D40" s="430" t="s">
        <v>44</v>
      </c>
      <c r="E40" s="431"/>
      <c r="F40" s="433">
        <v>6</v>
      </c>
      <c r="G40" s="433">
        <v>1329.22</v>
      </c>
      <c r="H40" s="433">
        <v>7975</v>
      </c>
      <c r="I40" s="433">
        <v>2468</v>
      </c>
      <c r="J40" s="433">
        <v>5193</v>
      </c>
      <c r="K40" s="433">
        <v>1625</v>
      </c>
      <c r="L40" s="433">
        <v>314</v>
      </c>
    </row>
    <row r="41" spans="1:12" ht="48" x14ac:dyDescent="0.25">
      <c r="A41" s="428" t="s">
        <v>236</v>
      </c>
      <c r="B41" s="429" t="s">
        <v>999</v>
      </c>
      <c r="C41" s="427" t="s">
        <v>1000</v>
      </c>
      <c r="D41" s="430" t="s">
        <v>44</v>
      </c>
      <c r="E41" s="431"/>
      <c r="F41" s="433">
        <v>6</v>
      </c>
      <c r="G41" s="433">
        <v>1605.69</v>
      </c>
      <c r="H41" s="433">
        <v>9634</v>
      </c>
      <c r="I41" s="433"/>
      <c r="J41" s="433"/>
      <c r="K41" s="433"/>
      <c r="L41" s="433">
        <v>9634</v>
      </c>
    </row>
    <row r="42" spans="1:12" x14ac:dyDescent="0.25">
      <c r="A42" s="496" t="s">
        <v>1115</v>
      </c>
      <c r="B42" s="497"/>
      <c r="C42" s="497"/>
      <c r="D42" s="497"/>
      <c r="E42" s="497"/>
      <c r="F42" s="497"/>
      <c r="G42" s="497"/>
      <c r="H42" s="497"/>
      <c r="I42" s="497"/>
      <c r="J42" s="497"/>
      <c r="K42" s="497"/>
      <c r="L42" s="497"/>
    </row>
    <row r="43" spans="1:12" x14ac:dyDescent="0.25">
      <c r="A43" s="496" t="s">
        <v>1116</v>
      </c>
      <c r="B43" s="497"/>
      <c r="C43" s="497"/>
      <c r="D43" s="497"/>
      <c r="E43" s="497"/>
      <c r="F43" s="497"/>
      <c r="G43" s="497"/>
      <c r="H43" s="497"/>
      <c r="I43" s="497"/>
      <c r="J43" s="497"/>
      <c r="K43" s="497"/>
      <c r="L43" s="497"/>
    </row>
    <row r="44" spans="1:12" ht="48" x14ac:dyDescent="0.25">
      <c r="A44" s="428" t="s">
        <v>242</v>
      </c>
      <c r="B44" s="429" t="s">
        <v>1117</v>
      </c>
      <c r="C44" s="427" t="s">
        <v>1118</v>
      </c>
      <c r="D44" s="430" t="s">
        <v>464</v>
      </c>
      <c r="E44" s="431"/>
      <c r="F44" s="432" t="s">
        <v>1119</v>
      </c>
      <c r="G44" s="433">
        <v>96819.05</v>
      </c>
      <c r="H44" s="433">
        <v>3117</v>
      </c>
      <c r="I44" s="433">
        <v>2406</v>
      </c>
      <c r="J44" s="433">
        <v>693</v>
      </c>
      <c r="K44" s="433">
        <v>278</v>
      </c>
      <c r="L44" s="433">
        <v>18</v>
      </c>
    </row>
    <row r="45" spans="1:12" ht="72" x14ac:dyDescent="0.25">
      <c r="A45" s="428" t="s">
        <v>246</v>
      </c>
      <c r="B45" s="429" t="s">
        <v>1120</v>
      </c>
      <c r="C45" s="427" t="s">
        <v>1121</v>
      </c>
      <c r="D45" s="430" t="s">
        <v>338</v>
      </c>
      <c r="E45" s="431"/>
      <c r="F45" s="433">
        <v>3.3</v>
      </c>
      <c r="G45" s="433">
        <v>896</v>
      </c>
      <c r="H45" s="433">
        <v>2957</v>
      </c>
      <c r="I45" s="433"/>
      <c r="J45" s="433"/>
      <c r="K45" s="433"/>
      <c r="L45" s="433">
        <v>2957</v>
      </c>
    </row>
    <row r="46" spans="1:12" x14ac:dyDescent="0.25">
      <c r="A46" s="428" t="s">
        <v>249</v>
      </c>
      <c r="B46" s="429" t="s">
        <v>1122</v>
      </c>
      <c r="C46" s="427" t="s">
        <v>1123</v>
      </c>
      <c r="D46" s="430" t="s">
        <v>44</v>
      </c>
      <c r="E46" s="431"/>
      <c r="F46" s="433">
        <v>8</v>
      </c>
      <c r="G46" s="433">
        <v>379.97</v>
      </c>
      <c r="H46" s="433">
        <v>3040</v>
      </c>
      <c r="I46" s="433"/>
      <c r="J46" s="433"/>
      <c r="K46" s="433"/>
      <c r="L46" s="433">
        <v>3040</v>
      </c>
    </row>
    <row r="47" spans="1:12" ht="72" x14ac:dyDescent="0.25">
      <c r="A47" s="428" t="s">
        <v>253</v>
      </c>
      <c r="B47" s="429" t="s">
        <v>1124</v>
      </c>
      <c r="C47" s="427" t="s">
        <v>1125</v>
      </c>
      <c r="D47" s="430" t="s">
        <v>44</v>
      </c>
      <c r="E47" s="431"/>
      <c r="F47" s="433">
        <v>4</v>
      </c>
      <c r="G47" s="433">
        <v>355.51</v>
      </c>
      <c r="H47" s="433">
        <v>1422</v>
      </c>
      <c r="I47" s="433"/>
      <c r="J47" s="433"/>
      <c r="K47" s="433"/>
      <c r="L47" s="433">
        <v>1422</v>
      </c>
    </row>
    <row r="48" spans="1:12" ht="24" x14ac:dyDescent="0.25">
      <c r="A48" s="428" t="s">
        <v>256</v>
      </c>
      <c r="B48" s="429" t="s">
        <v>1126</v>
      </c>
      <c r="C48" s="427" t="s">
        <v>1127</v>
      </c>
      <c r="D48" s="430" t="s">
        <v>44</v>
      </c>
      <c r="E48" s="431"/>
      <c r="F48" s="433">
        <v>12</v>
      </c>
      <c r="G48" s="433">
        <v>507.2</v>
      </c>
      <c r="H48" s="433">
        <v>6086</v>
      </c>
      <c r="I48" s="433"/>
      <c r="J48" s="433"/>
      <c r="K48" s="433"/>
      <c r="L48" s="433">
        <v>6086</v>
      </c>
    </row>
    <row r="49" spans="1:12" x14ac:dyDescent="0.25">
      <c r="A49" s="496" t="s">
        <v>802</v>
      </c>
      <c r="B49" s="497"/>
      <c r="C49" s="497"/>
      <c r="D49" s="497"/>
      <c r="E49" s="497"/>
      <c r="F49" s="497"/>
      <c r="G49" s="497"/>
      <c r="H49" s="497"/>
      <c r="I49" s="497"/>
      <c r="J49" s="497"/>
      <c r="K49" s="497"/>
      <c r="L49" s="497"/>
    </row>
    <row r="50" spans="1:12" ht="60" x14ac:dyDescent="0.25">
      <c r="A50" s="428" t="s">
        <v>259</v>
      </c>
      <c r="B50" s="429" t="s">
        <v>879</v>
      </c>
      <c r="C50" s="427" t="s">
        <v>1128</v>
      </c>
      <c r="D50" s="430" t="s">
        <v>464</v>
      </c>
      <c r="E50" s="431"/>
      <c r="F50" s="432" t="s">
        <v>1129</v>
      </c>
      <c r="G50" s="433">
        <v>87791.1</v>
      </c>
      <c r="H50" s="433">
        <v>10792</v>
      </c>
      <c r="I50" s="433">
        <v>8377</v>
      </c>
      <c r="J50" s="433">
        <v>2378</v>
      </c>
      <c r="K50" s="433">
        <v>950</v>
      </c>
      <c r="L50" s="433">
        <v>37</v>
      </c>
    </row>
    <row r="51" spans="1:12" ht="60" x14ac:dyDescent="0.25">
      <c r="A51" s="428" t="s">
        <v>264</v>
      </c>
      <c r="B51" s="429" t="s">
        <v>804</v>
      </c>
      <c r="C51" s="427" t="s">
        <v>805</v>
      </c>
      <c r="D51" s="430" t="s">
        <v>338</v>
      </c>
      <c r="E51" s="431"/>
      <c r="F51" s="433">
        <v>12.6</v>
      </c>
      <c r="G51" s="433">
        <v>901.36</v>
      </c>
      <c r="H51" s="433">
        <v>11357</v>
      </c>
      <c r="I51" s="433"/>
      <c r="J51" s="433"/>
      <c r="K51" s="433"/>
      <c r="L51" s="433">
        <v>11357</v>
      </c>
    </row>
    <row r="52" spans="1:12" x14ac:dyDescent="0.25">
      <c r="A52" s="496" t="s">
        <v>1005</v>
      </c>
      <c r="B52" s="497"/>
      <c r="C52" s="497"/>
      <c r="D52" s="497"/>
      <c r="E52" s="497"/>
      <c r="F52" s="497"/>
      <c r="G52" s="497"/>
      <c r="H52" s="497"/>
      <c r="I52" s="497"/>
      <c r="J52" s="497"/>
      <c r="K52" s="497"/>
      <c r="L52" s="497"/>
    </row>
    <row r="53" spans="1:12" ht="24" x14ac:dyDescent="0.25">
      <c r="A53" s="428" t="s">
        <v>268</v>
      </c>
      <c r="B53" s="429" t="s">
        <v>635</v>
      </c>
      <c r="C53" s="427" t="s">
        <v>636</v>
      </c>
      <c r="D53" s="430" t="s">
        <v>44</v>
      </c>
      <c r="E53" s="431"/>
      <c r="F53" s="433">
        <v>1</v>
      </c>
      <c r="G53" s="433">
        <v>1425.4</v>
      </c>
      <c r="H53" s="433">
        <v>1425</v>
      </c>
      <c r="I53" s="433"/>
      <c r="J53" s="433"/>
      <c r="K53" s="433"/>
      <c r="L53" s="433">
        <v>1425</v>
      </c>
    </row>
    <row r="54" spans="1:12" ht="48" x14ac:dyDescent="0.25">
      <c r="A54" s="428" t="s">
        <v>272</v>
      </c>
      <c r="B54" s="429" t="s">
        <v>809</v>
      </c>
      <c r="C54" s="427" t="s">
        <v>1130</v>
      </c>
      <c r="D54" s="430" t="s">
        <v>44</v>
      </c>
      <c r="E54" s="431"/>
      <c r="F54" s="433">
        <v>9</v>
      </c>
      <c r="G54" s="433">
        <v>4493.8500000000004</v>
      </c>
      <c r="H54" s="433">
        <v>40445</v>
      </c>
      <c r="I54" s="433"/>
      <c r="J54" s="433"/>
      <c r="K54" s="433"/>
      <c r="L54" s="433">
        <v>40445</v>
      </c>
    </row>
    <row r="55" spans="1:12" x14ac:dyDescent="0.25">
      <c r="A55" s="496" t="s">
        <v>1062</v>
      </c>
      <c r="B55" s="497"/>
      <c r="C55" s="497"/>
      <c r="D55" s="497"/>
      <c r="E55" s="497"/>
      <c r="F55" s="497"/>
      <c r="G55" s="497"/>
      <c r="H55" s="497"/>
      <c r="I55" s="497"/>
      <c r="J55" s="497"/>
      <c r="K55" s="497"/>
      <c r="L55" s="497"/>
    </row>
    <row r="56" spans="1:12" ht="72" x14ac:dyDescent="0.25">
      <c r="A56" s="428" t="s">
        <v>276</v>
      </c>
      <c r="B56" s="429" t="s">
        <v>767</v>
      </c>
      <c r="C56" s="427" t="s">
        <v>1131</v>
      </c>
      <c r="D56" s="430" t="s">
        <v>44</v>
      </c>
      <c r="E56" s="431"/>
      <c r="F56" s="433">
        <v>3</v>
      </c>
      <c r="G56" s="433">
        <v>947.58</v>
      </c>
      <c r="H56" s="433">
        <v>2843</v>
      </c>
      <c r="I56" s="433"/>
      <c r="J56" s="433"/>
      <c r="K56" s="433"/>
      <c r="L56" s="433">
        <v>2843</v>
      </c>
    </row>
    <row r="57" spans="1:12" x14ac:dyDescent="0.25">
      <c r="A57" s="496" t="s">
        <v>1008</v>
      </c>
      <c r="B57" s="497"/>
      <c r="C57" s="497"/>
      <c r="D57" s="497"/>
      <c r="E57" s="497"/>
      <c r="F57" s="497"/>
      <c r="G57" s="497"/>
      <c r="H57" s="497"/>
      <c r="I57" s="497"/>
      <c r="J57" s="497"/>
      <c r="K57" s="497"/>
      <c r="L57" s="497"/>
    </row>
    <row r="58" spans="1:12" ht="36" x14ac:dyDescent="0.25">
      <c r="A58" s="428" t="s">
        <v>279</v>
      </c>
      <c r="B58" s="429" t="s">
        <v>1132</v>
      </c>
      <c r="C58" s="427" t="s">
        <v>1133</v>
      </c>
      <c r="D58" s="430" t="s">
        <v>44</v>
      </c>
      <c r="E58" s="431"/>
      <c r="F58" s="433">
        <v>4</v>
      </c>
      <c r="G58" s="433">
        <v>1824.79</v>
      </c>
      <c r="H58" s="433">
        <v>7299</v>
      </c>
      <c r="I58" s="433"/>
      <c r="J58" s="433"/>
      <c r="K58" s="433"/>
      <c r="L58" s="433">
        <v>7299</v>
      </c>
    </row>
    <row r="59" spans="1:12" x14ac:dyDescent="0.25">
      <c r="A59" s="496" t="s">
        <v>1065</v>
      </c>
      <c r="B59" s="497"/>
      <c r="C59" s="497"/>
      <c r="D59" s="497"/>
      <c r="E59" s="497"/>
      <c r="F59" s="497"/>
      <c r="G59" s="497"/>
      <c r="H59" s="497"/>
      <c r="I59" s="497"/>
      <c r="J59" s="497"/>
      <c r="K59" s="497"/>
      <c r="L59" s="497"/>
    </row>
    <row r="60" spans="1:12" ht="24" x14ac:dyDescent="0.25">
      <c r="A60" s="428" t="s">
        <v>348</v>
      </c>
      <c r="B60" s="429" t="s">
        <v>1003</v>
      </c>
      <c r="C60" s="427" t="s">
        <v>1004</v>
      </c>
      <c r="D60" s="430" t="s">
        <v>44</v>
      </c>
      <c r="E60" s="431"/>
      <c r="F60" s="433">
        <v>6</v>
      </c>
      <c r="G60" s="433">
        <v>616.41</v>
      </c>
      <c r="H60" s="433">
        <v>3698</v>
      </c>
      <c r="I60" s="433"/>
      <c r="J60" s="433"/>
      <c r="K60" s="433"/>
      <c r="L60" s="433">
        <v>3698</v>
      </c>
    </row>
    <row r="61" spans="1:12" ht="24" x14ac:dyDescent="0.25">
      <c r="A61" s="428" t="s">
        <v>351</v>
      </c>
      <c r="B61" s="429" t="s">
        <v>546</v>
      </c>
      <c r="C61" s="427" t="s">
        <v>1134</v>
      </c>
      <c r="D61" s="430" t="s">
        <v>548</v>
      </c>
      <c r="E61" s="431"/>
      <c r="F61" s="432" t="s">
        <v>1135</v>
      </c>
      <c r="G61" s="433">
        <v>1892.37</v>
      </c>
      <c r="H61" s="433">
        <v>11</v>
      </c>
      <c r="I61" s="433"/>
      <c r="J61" s="433"/>
      <c r="K61" s="433"/>
      <c r="L61" s="433">
        <v>11</v>
      </c>
    </row>
    <row r="62" spans="1:12" x14ac:dyDescent="0.25">
      <c r="A62" s="496" t="s">
        <v>1009</v>
      </c>
      <c r="B62" s="497"/>
      <c r="C62" s="497"/>
      <c r="D62" s="497"/>
      <c r="E62" s="497"/>
      <c r="F62" s="497"/>
      <c r="G62" s="497"/>
      <c r="H62" s="497"/>
      <c r="I62" s="497"/>
      <c r="J62" s="497"/>
      <c r="K62" s="497"/>
      <c r="L62" s="497"/>
    </row>
    <row r="63" spans="1:12" ht="36" x14ac:dyDescent="0.25">
      <c r="A63" s="428" t="s">
        <v>354</v>
      </c>
      <c r="B63" s="429" t="s">
        <v>638</v>
      </c>
      <c r="C63" s="427" t="s">
        <v>639</v>
      </c>
      <c r="D63" s="430" t="s">
        <v>44</v>
      </c>
      <c r="E63" s="431"/>
      <c r="F63" s="433">
        <v>5</v>
      </c>
      <c r="G63" s="433">
        <v>1212.46</v>
      </c>
      <c r="H63" s="433">
        <v>6062</v>
      </c>
      <c r="I63" s="433"/>
      <c r="J63" s="433"/>
      <c r="K63" s="433"/>
      <c r="L63" s="433">
        <v>6062</v>
      </c>
    </row>
    <row r="64" spans="1:12" x14ac:dyDescent="0.25">
      <c r="A64" s="496" t="s">
        <v>1136</v>
      </c>
      <c r="B64" s="497"/>
      <c r="C64" s="497"/>
      <c r="D64" s="497"/>
      <c r="E64" s="497"/>
      <c r="F64" s="497"/>
      <c r="G64" s="497"/>
      <c r="H64" s="497"/>
      <c r="I64" s="497"/>
      <c r="J64" s="497"/>
      <c r="K64" s="497"/>
      <c r="L64" s="497"/>
    </row>
    <row r="65" spans="1:12" ht="36" x14ac:dyDescent="0.25">
      <c r="A65" s="428" t="s">
        <v>356</v>
      </c>
      <c r="B65" s="429" t="s">
        <v>581</v>
      </c>
      <c r="C65" s="427" t="s">
        <v>1137</v>
      </c>
      <c r="D65" s="430" t="s">
        <v>196</v>
      </c>
      <c r="E65" s="431"/>
      <c r="F65" s="432" t="s">
        <v>1138</v>
      </c>
      <c r="G65" s="433">
        <v>157518.39000000001</v>
      </c>
      <c r="H65" s="433">
        <v>1086</v>
      </c>
      <c r="I65" s="433"/>
      <c r="J65" s="433"/>
      <c r="K65" s="433"/>
      <c r="L65" s="433">
        <v>1086</v>
      </c>
    </row>
    <row r="66" spans="1:12" ht="60" x14ac:dyDescent="0.25">
      <c r="A66" s="428" t="s">
        <v>358</v>
      </c>
      <c r="B66" s="429" t="s">
        <v>1139</v>
      </c>
      <c r="C66" s="427" t="s">
        <v>1140</v>
      </c>
      <c r="D66" s="430" t="s">
        <v>196</v>
      </c>
      <c r="E66" s="431"/>
      <c r="F66" s="432" t="s">
        <v>1141</v>
      </c>
      <c r="G66" s="433">
        <v>39219.599999999999</v>
      </c>
      <c r="H66" s="433">
        <v>306</v>
      </c>
      <c r="I66" s="433">
        <v>273</v>
      </c>
      <c r="J66" s="433">
        <v>16</v>
      </c>
      <c r="K66" s="433">
        <v>1</v>
      </c>
      <c r="L66" s="433">
        <v>17</v>
      </c>
    </row>
    <row r="67" spans="1:12" ht="36" x14ac:dyDescent="0.25">
      <c r="A67" s="428" t="s">
        <v>362</v>
      </c>
      <c r="B67" s="429" t="s">
        <v>581</v>
      </c>
      <c r="C67" s="427" t="s">
        <v>1142</v>
      </c>
      <c r="D67" s="430" t="s">
        <v>196</v>
      </c>
      <c r="E67" s="431"/>
      <c r="F67" s="432" t="s">
        <v>1141</v>
      </c>
      <c r="G67" s="433">
        <v>157518.39000000001</v>
      </c>
      <c r="H67" s="433">
        <v>1229</v>
      </c>
      <c r="I67" s="433"/>
      <c r="J67" s="433"/>
      <c r="K67" s="433"/>
      <c r="L67" s="433">
        <v>1229</v>
      </c>
    </row>
    <row r="68" spans="1:12" ht="36" x14ac:dyDescent="0.25">
      <c r="A68" s="428" t="s">
        <v>364</v>
      </c>
      <c r="B68" s="429" t="s">
        <v>660</v>
      </c>
      <c r="C68" s="427" t="s">
        <v>1143</v>
      </c>
      <c r="D68" s="430" t="s">
        <v>239</v>
      </c>
      <c r="E68" s="431"/>
      <c r="F68" s="432" t="s">
        <v>1144</v>
      </c>
      <c r="G68" s="433">
        <v>608.44000000000005</v>
      </c>
      <c r="H68" s="433">
        <v>6600</v>
      </c>
      <c r="I68" s="433"/>
      <c r="J68" s="433"/>
      <c r="K68" s="433"/>
      <c r="L68" s="433">
        <v>6600</v>
      </c>
    </row>
    <row r="69" spans="1:12" x14ac:dyDescent="0.25">
      <c r="A69" s="496" t="s">
        <v>1145</v>
      </c>
      <c r="B69" s="497"/>
      <c r="C69" s="497"/>
      <c r="D69" s="497"/>
      <c r="E69" s="497"/>
      <c r="F69" s="497"/>
      <c r="G69" s="497"/>
      <c r="H69" s="497"/>
      <c r="I69" s="497"/>
      <c r="J69" s="497"/>
      <c r="K69" s="497"/>
      <c r="L69" s="497"/>
    </row>
    <row r="70" spans="1:12" ht="48" x14ac:dyDescent="0.25">
      <c r="A70" s="428" t="s">
        <v>368</v>
      </c>
      <c r="B70" s="429" t="s">
        <v>211</v>
      </c>
      <c r="C70" s="427" t="s">
        <v>666</v>
      </c>
      <c r="D70" s="430" t="s">
        <v>213</v>
      </c>
      <c r="E70" s="431"/>
      <c r="F70" s="432" t="s">
        <v>483</v>
      </c>
      <c r="G70" s="433">
        <v>6040.53</v>
      </c>
      <c r="H70" s="433">
        <v>36</v>
      </c>
      <c r="I70" s="433">
        <v>36</v>
      </c>
      <c r="J70" s="433"/>
      <c r="K70" s="433"/>
      <c r="L70" s="433"/>
    </row>
    <row r="71" spans="1:12" ht="36" x14ac:dyDescent="0.25">
      <c r="A71" s="428" t="s">
        <v>370</v>
      </c>
      <c r="B71" s="429" t="s">
        <v>669</v>
      </c>
      <c r="C71" s="427" t="s">
        <v>670</v>
      </c>
      <c r="D71" s="430" t="s">
        <v>239</v>
      </c>
      <c r="E71" s="431"/>
      <c r="F71" s="432" t="s">
        <v>1146</v>
      </c>
      <c r="G71" s="433">
        <v>575.76</v>
      </c>
      <c r="H71" s="433">
        <v>117</v>
      </c>
      <c r="I71" s="433"/>
      <c r="J71" s="433"/>
      <c r="K71" s="433"/>
      <c r="L71" s="433">
        <v>117</v>
      </c>
    </row>
    <row r="72" spans="1:12" ht="36" x14ac:dyDescent="0.25">
      <c r="A72" s="428" t="s">
        <v>372</v>
      </c>
      <c r="B72" s="429" t="s">
        <v>673</v>
      </c>
      <c r="C72" s="427" t="s">
        <v>674</v>
      </c>
      <c r="D72" s="430" t="s">
        <v>213</v>
      </c>
      <c r="E72" s="431"/>
      <c r="F72" s="432" t="s">
        <v>483</v>
      </c>
      <c r="G72" s="433">
        <v>1747.22</v>
      </c>
      <c r="H72" s="433">
        <v>10</v>
      </c>
      <c r="I72" s="433">
        <v>8</v>
      </c>
      <c r="J72" s="433">
        <v>1</v>
      </c>
      <c r="K72" s="433"/>
      <c r="L72" s="433">
        <v>1</v>
      </c>
    </row>
    <row r="73" spans="1:12" ht="24" x14ac:dyDescent="0.25">
      <c r="A73" s="428" t="s">
        <v>376</v>
      </c>
      <c r="B73" s="429" t="s">
        <v>669</v>
      </c>
      <c r="C73" s="427" t="s">
        <v>676</v>
      </c>
      <c r="D73" s="430" t="s">
        <v>239</v>
      </c>
      <c r="E73" s="431"/>
      <c r="F73" s="432" t="s">
        <v>1147</v>
      </c>
      <c r="G73" s="433">
        <v>487.18</v>
      </c>
      <c r="H73" s="433">
        <v>44</v>
      </c>
      <c r="I73" s="433"/>
      <c r="J73" s="433"/>
      <c r="K73" s="433"/>
      <c r="L73" s="433">
        <v>44</v>
      </c>
    </row>
    <row r="74" spans="1:12" x14ac:dyDescent="0.25">
      <c r="A74" s="496" t="s">
        <v>1148</v>
      </c>
      <c r="B74" s="497"/>
      <c r="C74" s="497"/>
      <c r="D74" s="497"/>
      <c r="E74" s="497"/>
      <c r="F74" s="497"/>
      <c r="G74" s="497"/>
      <c r="H74" s="497"/>
      <c r="I74" s="497"/>
      <c r="J74" s="497"/>
      <c r="K74" s="497"/>
      <c r="L74" s="497"/>
    </row>
    <row r="75" spans="1:12" ht="48" x14ac:dyDescent="0.25">
      <c r="A75" s="428" t="s">
        <v>380</v>
      </c>
      <c r="B75" s="429" t="s">
        <v>840</v>
      </c>
      <c r="C75" s="427" t="s">
        <v>841</v>
      </c>
      <c r="D75" s="430" t="s">
        <v>842</v>
      </c>
      <c r="E75" s="431"/>
      <c r="F75" s="432" t="s">
        <v>1149</v>
      </c>
      <c r="G75" s="433">
        <v>2196.91</v>
      </c>
      <c r="H75" s="433">
        <v>3427</v>
      </c>
      <c r="I75" s="433">
        <v>1782</v>
      </c>
      <c r="J75" s="433">
        <v>628</v>
      </c>
      <c r="K75" s="433">
        <v>226</v>
      </c>
      <c r="L75" s="433">
        <v>1017</v>
      </c>
    </row>
    <row r="76" spans="1:12" ht="48" x14ac:dyDescent="0.25">
      <c r="A76" s="428" t="s">
        <v>384</v>
      </c>
      <c r="B76" s="429" t="s">
        <v>854</v>
      </c>
      <c r="C76" s="427" t="s">
        <v>855</v>
      </c>
      <c r="D76" s="430" t="s">
        <v>338</v>
      </c>
      <c r="E76" s="431"/>
      <c r="F76" s="432" t="s">
        <v>1150</v>
      </c>
      <c r="G76" s="433">
        <v>381.27</v>
      </c>
      <c r="H76" s="433">
        <v>4739</v>
      </c>
      <c r="I76" s="433"/>
      <c r="J76" s="433"/>
      <c r="K76" s="433"/>
      <c r="L76" s="433">
        <v>4739</v>
      </c>
    </row>
    <row r="77" spans="1:12" ht="24" x14ac:dyDescent="0.25">
      <c r="A77" s="428" t="s">
        <v>388</v>
      </c>
      <c r="B77" s="429" t="s">
        <v>1151</v>
      </c>
      <c r="C77" s="427" t="s">
        <v>1152</v>
      </c>
      <c r="D77" s="430" t="s">
        <v>338</v>
      </c>
      <c r="E77" s="431"/>
      <c r="F77" s="432" t="s">
        <v>928</v>
      </c>
      <c r="G77" s="433">
        <v>329.18</v>
      </c>
      <c r="H77" s="433">
        <v>724</v>
      </c>
      <c r="I77" s="433"/>
      <c r="J77" s="433"/>
      <c r="K77" s="433"/>
      <c r="L77" s="433">
        <v>724</v>
      </c>
    </row>
    <row r="78" spans="1:12" ht="48" x14ac:dyDescent="0.25">
      <c r="A78" s="428" t="s">
        <v>390</v>
      </c>
      <c r="B78" s="429" t="s">
        <v>860</v>
      </c>
      <c r="C78" s="427" t="s">
        <v>861</v>
      </c>
      <c r="D78" s="430" t="s">
        <v>338</v>
      </c>
      <c r="E78" s="431"/>
      <c r="F78" s="432" t="s">
        <v>1153</v>
      </c>
      <c r="G78" s="433">
        <v>448.09</v>
      </c>
      <c r="H78" s="433">
        <v>1134</v>
      </c>
      <c r="I78" s="433"/>
      <c r="J78" s="433"/>
      <c r="K78" s="433"/>
      <c r="L78" s="433">
        <v>1134</v>
      </c>
    </row>
    <row r="79" spans="1:12" ht="96" x14ac:dyDescent="0.25">
      <c r="A79" s="428" t="s">
        <v>391</v>
      </c>
      <c r="B79" s="429" t="s">
        <v>863</v>
      </c>
      <c r="C79" s="427" t="s">
        <v>1154</v>
      </c>
      <c r="D79" s="430" t="s">
        <v>865</v>
      </c>
      <c r="E79" s="431"/>
      <c r="F79" s="432" t="s">
        <v>1155</v>
      </c>
      <c r="G79" s="433">
        <v>4753.57</v>
      </c>
      <c r="H79" s="433">
        <v>28426</v>
      </c>
      <c r="I79" s="433">
        <v>15525</v>
      </c>
      <c r="J79" s="433">
        <v>4101</v>
      </c>
      <c r="K79" s="433">
        <v>1490</v>
      </c>
      <c r="L79" s="433">
        <v>8800</v>
      </c>
    </row>
    <row r="80" spans="1:12" ht="132" x14ac:dyDescent="0.25">
      <c r="A80" s="428" t="s">
        <v>395</v>
      </c>
      <c r="B80" s="429" t="s">
        <v>867</v>
      </c>
      <c r="C80" s="427" t="s">
        <v>1156</v>
      </c>
      <c r="D80" s="430" t="s">
        <v>401</v>
      </c>
      <c r="E80" s="431"/>
      <c r="F80" s="432" t="s">
        <v>1157</v>
      </c>
      <c r="G80" s="433">
        <v>724.37</v>
      </c>
      <c r="H80" s="433">
        <v>47649</v>
      </c>
      <c r="I80" s="433"/>
      <c r="J80" s="433"/>
      <c r="K80" s="433"/>
      <c r="L80" s="433">
        <v>47649</v>
      </c>
    </row>
    <row r="81" spans="1:12" x14ac:dyDescent="0.25">
      <c r="A81" s="512" t="s">
        <v>1158</v>
      </c>
      <c r="B81" s="497"/>
      <c r="C81" s="497"/>
      <c r="D81" s="497"/>
      <c r="E81" s="497"/>
      <c r="F81" s="497"/>
      <c r="G81" s="497"/>
      <c r="H81" s="497"/>
      <c r="I81" s="497"/>
      <c r="J81" s="497"/>
      <c r="K81" s="497"/>
      <c r="L81" s="497"/>
    </row>
    <row r="82" spans="1:12" ht="48" x14ac:dyDescent="0.25">
      <c r="A82" s="428" t="s">
        <v>398</v>
      </c>
      <c r="B82" s="429" t="s">
        <v>691</v>
      </c>
      <c r="C82" s="427" t="s">
        <v>1159</v>
      </c>
      <c r="D82" s="430" t="s">
        <v>686</v>
      </c>
      <c r="E82" s="431"/>
      <c r="F82" s="433">
        <v>24</v>
      </c>
      <c r="G82" s="433">
        <v>69.53</v>
      </c>
      <c r="H82" s="433">
        <v>1669</v>
      </c>
      <c r="I82" s="433">
        <v>1669</v>
      </c>
      <c r="J82" s="433"/>
      <c r="K82" s="433"/>
      <c r="L82" s="433"/>
    </row>
    <row r="83" spans="1:12" ht="48" x14ac:dyDescent="0.25">
      <c r="A83" s="428" t="s">
        <v>404</v>
      </c>
      <c r="B83" s="429" t="s">
        <v>695</v>
      </c>
      <c r="C83" s="427" t="s">
        <v>1160</v>
      </c>
      <c r="D83" s="430" t="s">
        <v>686</v>
      </c>
      <c r="E83" s="431"/>
      <c r="F83" s="433">
        <v>38</v>
      </c>
      <c r="G83" s="433">
        <v>92.7</v>
      </c>
      <c r="H83" s="433">
        <v>3523</v>
      </c>
      <c r="I83" s="433">
        <v>3523</v>
      </c>
      <c r="J83" s="433"/>
      <c r="K83" s="433"/>
      <c r="L83" s="433"/>
    </row>
    <row r="84" spans="1:12" x14ac:dyDescent="0.25">
      <c r="A84" s="512" t="s">
        <v>1161</v>
      </c>
      <c r="B84" s="497"/>
      <c r="C84" s="497"/>
      <c r="D84" s="497"/>
      <c r="E84" s="497"/>
      <c r="F84" s="497"/>
      <c r="G84" s="497"/>
      <c r="H84" s="497"/>
      <c r="I84" s="497"/>
      <c r="J84" s="497"/>
      <c r="K84" s="497"/>
      <c r="L84" s="497"/>
    </row>
    <row r="85" spans="1:12" ht="96" x14ac:dyDescent="0.25">
      <c r="A85" s="428" t="s">
        <v>521</v>
      </c>
      <c r="B85" s="429" t="s">
        <v>1162</v>
      </c>
      <c r="C85" s="427" t="s">
        <v>1163</v>
      </c>
      <c r="D85" s="430" t="s">
        <v>686</v>
      </c>
      <c r="E85" s="431"/>
      <c r="F85" s="433">
        <v>2</v>
      </c>
      <c r="G85" s="433">
        <v>560.30999999999995</v>
      </c>
      <c r="H85" s="433">
        <v>1121</v>
      </c>
      <c r="I85" s="433">
        <v>949</v>
      </c>
      <c r="J85" s="433">
        <v>96</v>
      </c>
      <c r="K85" s="433"/>
      <c r="L85" s="433">
        <v>76</v>
      </c>
    </row>
    <row r="86" spans="1:12" x14ac:dyDescent="0.25">
      <c r="A86" s="512" t="s">
        <v>1164</v>
      </c>
      <c r="B86" s="497"/>
      <c r="C86" s="497"/>
      <c r="D86" s="497"/>
      <c r="E86" s="497"/>
      <c r="F86" s="497"/>
      <c r="G86" s="497"/>
      <c r="H86" s="497"/>
      <c r="I86" s="497"/>
      <c r="J86" s="497"/>
      <c r="K86" s="497"/>
      <c r="L86" s="497"/>
    </row>
    <row r="87" spans="1:12" ht="36" x14ac:dyDescent="0.25">
      <c r="A87" s="428" t="s">
        <v>524</v>
      </c>
      <c r="B87" s="429" t="s">
        <v>1165</v>
      </c>
      <c r="C87" s="427" t="s">
        <v>1166</v>
      </c>
      <c r="D87" s="430" t="s">
        <v>1167</v>
      </c>
      <c r="E87" s="431"/>
      <c r="F87" s="432" t="s">
        <v>1168</v>
      </c>
      <c r="G87" s="433">
        <v>21555.22</v>
      </c>
      <c r="H87" s="433">
        <v>754</v>
      </c>
      <c r="I87" s="433">
        <v>690</v>
      </c>
      <c r="J87" s="433">
        <v>64</v>
      </c>
      <c r="K87" s="433">
        <v>17</v>
      </c>
      <c r="L87" s="433"/>
    </row>
    <row r="88" spans="1:12" x14ac:dyDescent="0.25">
      <c r="A88" s="496" t="s">
        <v>283</v>
      </c>
      <c r="B88" s="497"/>
      <c r="C88" s="497"/>
      <c r="D88" s="497"/>
      <c r="E88" s="497"/>
      <c r="F88" s="497"/>
      <c r="G88" s="497"/>
      <c r="H88" s="435">
        <v>696242</v>
      </c>
      <c r="I88" s="435">
        <v>359649</v>
      </c>
      <c r="J88" s="435">
        <v>41618</v>
      </c>
      <c r="K88" s="435">
        <v>11459</v>
      </c>
      <c r="L88" s="435">
        <v>294975</v>
      </c>
    </row>
    <row r="89" spans="1:12" x14ac:dyDescent="0.25">
      <c r="A89" s="496" t="s">
        <v>119</v>
      </c>
      <c r="B89" s="497"/>
      <c r="C89" s="497"/>
      <c r="D89" s="497"/>
      <c r="E89" s="497"/>
      <c r="F89" s="497"/>
      <c r="G89" s="497"/>
      <c r="H89" s="435">
        <v>337782</v>
      </c>
      <c r="I89" s="433"/>
      <c r="J89" s="433"/>
      <c r="K89" s="433"/>
      <c r="L89" s="433"/>
    </row>
    <row r="90" spans="1:12" x14ac:dyDescent="0.25">
      <c r="A90" s="496" t="s">
        <v>120</v>
      </c>
      <c r="B90" s="497"/>
      <c r="C90" s="497"/>
      <c r="D90" s="497"/>
      <c r="E90" s="497"/>
      <c r="F90" s="497"/>
      <c r="G90" s="497"/>
      <c r="H90" s="435">
        <v>174375</v>
      </c>
      <c r="I90" s="433"/>
      <c r="J90" s="433"/>
      <c r="K90" s="433"/>
      <c r="L90" s="433"/>
    </row>
    <row r="91" spans="1:12" x14ac:dyDescent="0.25">
      <c r="A91" s="511" t="s">
        <v>121</v>
      </c>
      <c r="B91" s="497"/>
      <c r="C91" s="497"/>
      <c r="D91" s="497"/>
      <c r="E91" s="497"/>
      <c r="F91" s="497"/>
      <c r="G91" s="497"/>
      <c r="H91" s="433"/>
      <c r="I91" s="433"/>
      <c r="J91" s="433"/>
      <c r="K91" s="433"/>
      <c r="L91" s="433"/>
    </row>
    <row r="92" spans="1:12" x14ac:dyDescent="0.25">
      <c r="A92" s="496" t="s">
        <v>122</v>
      </c>
      <c r="B92" s="497"/>
      <c r="C92" s="497"/>
      <c r="D92" s="497"/>
      <c r="E92" s="497"/>
      <c r="F92" s="497"/>
      <c r="G92" s="497"/>
      <c r="H92" s="435">
        <v>1208399</v>
      </c>
      <c r="I92" s="433"/>
      <c r="J92" s="433"/>
      <c r="K92" s="433"/>
      <c r="L92" s="433"/>
    </row>
    <row r="93" spans="1:12" x14ac:dyDescent="0.25">
      <c r="A93" s="496" t="s">
        <v>123</v>
      </c>
      <c r="B93" s="497"/>
      <c r="C93" s="497"/>
      <c r="D93" s="497"/>
      <c r="E93" s="497"/>
      <c r="F93" s="497"/>
      <c r="G93" s="497"/>
      <c r="H93" s="433"/>
      <c r="I93" s="433"/>
      <c r="J93" s="433"/>
      <c r="K93" s="433"/>
      <c r="L93" s="433"/>
    </row>
    <row r="94" spans="1:12" x14ac:dyDescent="0.25">
      <c r="A94" s="496" t="s">
        <v>130</v>
      </c>
      <c r="B94" s="497"/>
      <c r="C94" s="497"/>
      <c r="D94" s="497"/>
      <c r="E94" s="497"/>
      <c r="F94" s="497"/>
      <c r="G94" s="497"/>
      <c r="H94" s="435">
        <v>294975</v>
      </c>
      <c r="I94" s="433"/>
      <c r="J94" s="433"/>
      <c r="K94" s="433"/>
      <c r="L94" s="433"/>
    </row>
    <row r="95" spans="1:12" x14ac:dyDescent="0.25">
      <c r="A95" s="496" t="s">
        <v>124</v>
      </c>
      <c r="B95" s="497"/>
      <c r="C95" s="497"/>
      <c r="D95" s="497"/>
      <c r="E95" s="497"/>
      <c r="F95" s="497"/>
      <c r="G95" s="497"/>
      <c r="H95" s="435">
        <v>41618</v>
      </c>
      <c r="I95" s="433"/>
      <c r="J95" s="433"/>
      <c r="K95" s="433"/>
      <c r="L95" s="433"/>
    </row>
    <row r="96" spans="1:12" x14ac:dyDescent="0.25">
      <c r="A96" s="496" t="s">
        <v>125</v>
      </c>
      <c r="B96" s="497"/>
      <c r="C96" s="497"/>
      <c r="D96" s="497"/>
      <c r="E96" s="497"/>
      <c r="F96" s="497"/>
      <c r="G96" s="497"/>
      <c r="H96" s="435">
        <v>371108</v>
      </c>
      <c r="I96" s="433"/>
      <c r="J96" s="433"/>
      <c r="K96" s="433"/>
      <c r="L96" s="433"/>
    </row>
    <row r="97" spans="1:12" x14ac:dyDescent="0.25">
      <c r="A97" s="496" t="s">
        <v>126</v>
      </c>
      <c r="B97" s="497"/>
      <c r="C97" s="497"/>
      <c r="D97" s="497"/>
      <c r="E97" s="497"/>
      <c r="F97" s="497"/>
      <c r="G97" s="497"/>
      <c r="H97" s="435">
        <v>337782</v>
      </c>
      <c r="I97" s="433"/>
      <c r="J97" s="433"/>
      <c r="K97" s="433"/>
      <c r="L97" s="433"/>
    </row>
    <row r="98" spans="1:12" x14ac:dyDescent="0.25">
      <c r="A98" s="496" t="s">
        <v>127</v>
      </c>
      <c r="B98" s="497"/>
      <c r="C98" s="497"/>
      <c r="D98" s="497"/>
      <c r="E98" s="497"/>
      <c r="F98" s="497"/>
      <c r="G98" s="497"/>
      <c r="H98" s="435">
        <v>174375</v>
      </c>
      <c r="I98" s="433"/>
      <c r="J98" s="433"/>
      <c r="K98" s="433"/>
      <c r="L98" s="433"/>
    </row>
    <row r="99" spans="1:12" x14ac:dyDescent="0.25">
      <c r="A99" s="496" t="s">
        <v>1365</v>
      </c>
      <c r="B99" s="497"/>
      <c r="C99" s="497"/>
      <c r="D99" s="497"/>
      <c r="E99" s="497"/>
      <c r="F99" s="497"/>
      <c r="G99" s="497"/>
      <c r="H99" s="435">
        <v>18126</v>
      </c>
      <c r="I99" s="433"/>
      <c r="J99" s="433"/>
      <c r="K99" s="433"/>
      <c r="L99" s="433"/>
    </row>
    <row r="100" spans="1:12" x14ac:dyDescent="0.25">
      <c r="A100" s="511" t="s">
        <v>128</v>
      </c>
      <c r="B100" s="497"/>
      <c r="C100" s="497"/>
      <c r="D100" s="497"/>
      <c r="E100" s="497"/>
      <c r="F100" s="497"/>
      <c r="G100" s="497"/>
      <c r="H100" s="436">
        <v>1226525</v>
      </c>
      <c r="I100" s="433"/>
      <c r="J100" s="433"/>
      <c r="K100" s="433"/>
      <c r="L100" s="433"/>
    </row>
  </sheetData>
  <mergeCells count="48">
    <mergeCell ref="A7:L7"/>
    <mergeCell ref="C12:L12"/>
    <mergeCell ref="D16:E16"/>
    <mergeCell ref="D18:E18"/>
    <mergeCell ref="D17:E17"/>
    <mergeCell ref="A93:G93"/>
    <mergeCell ref="A99:G99"/>
    <mergeCell ref="A100:G100"/>
    <mergeCell ref="A94:G94"/>
    <mergeCell ref="A95:G95"/>
    <mergeCell ref="A96:G96"/>
    <mergeCell ref="A97:G97"/>
    <mergeCell ref="A98:G98"/>
    <mergeCell ref="A88:G88"/>
    <mergeCell ref="A89:G89"/>
    <mergeCell ref="A90:G90"/>
    <mergeCell ref="A91:G91"/>
    <mergeCell ref="A92:G92"/>
    <mergeCell ref="A69:L69"/>
    <mergeCell ref="A74:L74"/>
    <mergeCell ref="A81:L81"/>
    <mergeCell ref="A84:L84"/>
    <mergeCell ref="A86:L86"/>
    <mergeCell ref="A55:L55"/>
    <mergeCell ref="A57:L57"/>
    <mergeCell ref="A59:L59"/>
    <mergeCell ref="A62:L62"/>
    <mergeCell ref="A64:L64"/>
    <mergeCell ref="A39:L39"/>
    <mergeCell ref="A42:L42"/>
    <mergeCell ref="A43:L43"/>
    <mergeCell ref="A49:L49"/>
    <mergeCell ref="A52:L52"/>
    <mergeCell ref="A20:A22"/>
    <mergeCell ref="A24:L24"/>
    <mergeCell ref="A25:L25"/>
    <mergeCell ref="A31:L31"/>
    <mergeCell ref="A35:L35"/>
    <mergeCell ref="B20:B22"/>
    <mergeCell ref="C20:C22"/>
    <mergeCell ref="D20:D22"/>
    <mergeCell ref="E20:F20"/>
    <mergeCell ref="G20:L20"/>
    <mergeCell ref="E21:E22"/>
    <mergeCell ref="F21:F22"/>
    <mergeCell ref="G21:G22"/>
    <mergeCell ref="H21:H22"/>
    <mergeCell ref="I21:K2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workbookViewId="0">
      <selection activeCell="C19" sqref="C19"/>
    </sheetView>
  </sheetViews>
  <sheetFormatPr defaultRowHeight="15" x14ac:dyDescent="0.25"/>
  <cols>
    <col min="2" max="2" width="13.7109375" customWidth="1"/>
    <col min="3" max="3" width="42.42578125" customWidth="1"/>
  </cols>
  <sheetData>
    <row r="1" spans="1:12" ht="15.75" x14ac:dyDescent="0.25">
      <c r="A1" s="1"/>
      <c r="B1" s="26"/>
      <c r="C1" s="26"/>
      <c r="D1" s="231"/>
      <c r="E1" s="231"/>
      <c r="F1" s="231"/>
      <c r="G1" s="231"/>
      <c r="H1" s="1" t="s">
        <v>1</v>
      </c>
      <c r="I1" s="26"/>
      <c r="J1" s="26"/>
      <c r="K1" s="26"/>
      <c r="L1" s="138"/>
    </row>
    <row r="2" spans="1:12" ht="15.75" x14ac:dyDescent="0.25">
      <c r="A2" s="1"/>
      <c r="B2" s="26"/>
      <c r="C2" s="26"/>
      <c r="D2" s="231"/>
      <c r="E2" s="231"/>
      <c r="F2" s="231"/>
      <c r="G2" s="231"/>
      <c r="H2" s="1" t="s">
        <v>135</v>
      </c>
      <c r="I2" s="26"/>
      <c r="J2" s="26"/>
      <c r="K2" s="26"/>
      <c r="L2" s="138"/>
    </row>
    <row r="3" spans="1:12" ht="15.75" x14ac:dyDescent="0.25">
      <c r="A3" s="1"/>
      <c r="B3" s="26"/>
      <c r="C3" s="26"/>
      <c r="D3" s="231"/>
      <c r="E3" s="231"/>
      <c r="F3" s="231"/>
      <c r="G3" s="231"/>
      <c r="H3" s="1" t="s">
        <v>53</v>
      </c>
      <c r="I3" s="26"/>
      <c r="J3" s="26"/>
      <c r="K3" s="26"/>
      <c r="L3" s="138"/>
    </row>
    <row r="4" spans="1:12" ht="15.75" x14ac:dyDescent="0.25">
      <c r="A4" s="1"/>
      <c r="B4" s="26"/>
      <c r="C4" s="26"/>
      <c r="D4" s="231"/>
      <c r="E4" s="231"/>
      <c r="F4" s="231"/>
      <c r="G4" s="231"/>
      <c r="H4" s="1" t="s">
        <v>54</v>
      </c>
      <c r="I4" s="26"/>
      <c r="J4" s="26"/>
      <c r="K4" s="26"/>
      <c r="L4" s="138"/>
    </row>
    <row r="5" spans="1:12" ht="15.75" x14ac:dyDescent="0.25">
      <c r="A5" s="1"/>
      <c r="B5" s="26"/>
      <c r="C5" s="26"/>
      <c r="D5" s="231"/>
      <c r="E5" s="231"/>
      <c r="F5" s="231"/>
      <c r="G5" s="231"/>
      <c r="H5" s="231"/>
      <c r="I5" s="1" t="s">
        <v>55</v>
      </c>
      <c r="J5" s="26"/>
      <c r="K5" s="26"/>
      <c r="L5" s="26"/>
    </row>
    <row r="6" spans="1:12" ht="15.75" x14ac:dyDescent="0.25">
      <c r="A6" s="1"/>
      <c r="B6" s="26"/>
      <c r="C6" s="26"/>
      <c r="D6" s="231"/>
      <c r="E6" s="231"/>
      <c r="F6" s="231"/>
      <c r="G6" s="231"/>
      <c r="H6" s="231"/>
      <c r="I6" s="1"/>
      <c r="J6" s="26"/>
      <c r="K6" s="26"/>
      <c r="L6" s="26"/>
    </row>
    <row r="7" spans="1:12" ht="39.75" customHeight="1" x14ac:dyDescent="0.25">
      <c r="A7" s="502" t="s">
        <v>163</v>
      </c>
      <c r="B7" s="503"/>
      <c r="C7" s="503"/>
      <c r="D7" s="503"/>
      <c r="E7" s="503"/>
      <c r="F7" s="503"/>
      <c r="G7" s="503"/>
      <c r="H7" s="503"/>
      <c r="I7" s="503"/>
      <c r="J7" s="503"/>
      <c r="K7" s="503"/>
      <c r="L7" s="503"/>
    </row>
    <row r="8" spans="1:12" x14ac:dyDescent="0.25">
      <c r="A8" s="231"/>
      <c r="B8" s="232"/>
      <c r="C8" s="233"/>
      <c r="D8" s="234" t="s">
        <v>38</v>
      </c>
      <c r="E8" s="235"/>
      <c r="F8" s="236"/>
      <c r="G8" s="236"/>
      <c r="H8" s="236"/>
      <c r="I8" s="236"/>
      <c r="J8" s="236"/>
      <c r="K8" s="236"/>
      <c r="L8" s="231"/>
    </row>
    <row r="9" spans="1:12" x14ac:dyDescent="0.25">
      <c r="A9" s="231"/>
      <c r="B9" s="231"/>
      <c r="C9" s="237"/>
      <c r="D9" s="230"/>
      <c r="E9" s="231"/>
      <c r="F9" s="231"/>
      <c r="G9" s="231"/>
      <c r="H9" s="231"/>
      <c r="I9" s="231"/>
      <c r="J9" s="231"/>
      <c r="K9" s="231"/>
      <c r="L9" s="231"/>
    </row>
    <row r="10" spans="1:12" ht="15.75" x14ac:dyDescent="0.25">
      <c r="A10" s="231"/>
      <c r="B10" s="231"/>
      <c r="C10" s="237"/>
      <c r="D10" s="223" t="s">
        <v>1169</v>
      </c>
      <c r="E10" s="231"/>
      <c r="F10" s="231"/>
      <c r="G10" s="238"/>
      <c r="H10" s="231"/>
      <c r="I10" s="231"/>
      <c r="J10" s="231"/>
      <c r="K10" s="231"/>
      <c r="L10" s="231"/>
    </row>
    <row r="11" spans="1:12" x14ac:dyDescent="0.25">
      <c r="A11" s="231"/>
      <c r="B11" s="231"/>
      <c r="C11" s="237"/>
      <c r="D11" s="230"/>
      <c r="E11" s="230"/>
      <c r="F11" s="231"/>
      <c r="G11" s="231"/>
      <c r="H11" s="231"/>
      <c r="I11" s="231"/>
      <c r="J11" s="231"/>
      <c r="K11" s="231"/>
      <c r="L11" s="231"/>
    </row>
    <row r="12" spans="1:12" x14ac:dyDescent="0.25">
      <c r="A12" s="231"/>
      <c r="B12" s="239" t="s">
        <v>39</v>
      </c>
      <c r="C12" s="509" t="s">
        <v>65</v>
      </c>
      <c r="D12" s="510"/>
      <c r="E12" s="510"/>
      <c r="F12" s="510"/>
      <c r="G12" s="510"/>
      <c r="H12" s="510"/>
      <c r="I12" s="510"/>
      <c r="J12" s="510"/>
      <c r="K12" s="510"/>
      <c r="L12" s="510"/>
    </row>
    <row r="13" spans="1:12" x14ac:dyDescent="0.25">
      <c r="A13" s="231"/>
      <c r="B13" s="240"/>
      <c r="C13" s="236"/>
      <c r="D13" s="234" t="s">
        <v>40</v>
      </c>
      <c r="E13" s="235"/>
      <c r="F13" s="236"/>
      <c r="G13" s="241"/>
      <c r="H13" s="236"/>
      <c r="I13" s="236"/>
      <c r="J13" s="236"/>
      <c r="K13" s="236"/>
      <c r="L13" s="236"/>
    </row>
    <row r="15" spans="1:12" x14ac:dyDescent="0.25">
      <c r="B15" s="264" t="s">
        <v>1170</v>
      </c>
      <c r="C15" s="265"/>
      <c r="D15" s="263"/>
      <c r="E15" s="266"/>
      <c r="F15" s="267"/>
      <c r="G15" s="262"/>
    </row>
    <row r="16" spans="1:12" x14ac:dyDescent="0.25">
      <c r="B16" s="264" t="s">
        <v>115</v>
      </c>
      <c r="C16" s="265"/>
      <c r="D16" s="507" t="s">
        <v>1171</v>
      </c>
      <c r="E16" s="513"/>
      <c r="F16" s="267" t="s">
        <v>116</v>
      </c>
      <c r="G16" s="262"/>
    </row>
    <row r="17" spans="1:12" x14ac:dyDescent="0.25">
      <c r="B17" s="264" t="s">
        <v>118</v>
      </c>
      <c r="C17" s="265"/>
      <c r="D17" s="507" t="s">
        <v>1172</v>
      </c>
      <c r="E17" s="513"/>
      <c r="F17" s="267" t="s">
        <v>116</v>
      </c>
      <c r="G17" s="262"/>
    </row>
    <row r="18" spans="1:12" x14ac:dyDescent="0.25">
      <c r="B18" s="264" t="s">
        <v>133</v>
      </c>
      <c r="C18" s="265"/>
      <c r="D18" s="507" t="s">
        <v>1173</v>
      </c>
      <c r="E18" s="513"/>
      <c r="F18" s="267" t="s">
        <v>116</v>
      </c>
      <c r="G18" s="262"/>
    </row>
    <row r="19" spans="1:12" x14ac:dyDescent="0.25">
      <c r="C19" s="141" t="s">
        <v>161</v>
      </c>
    </row>
    <row r="20" spans="1:12" x14ac:dyDescent="0.25">
      <c r="A20" s="495" t="s">
        <v>41</v>
      </c>
      <c r="B20" s="499" t="s">
        <v>168</v>
      </c>
      <c r="C20" s="495" t="s">
        <v>42</v>
      </c>
      <c r="D20" s="495" t="s">
        <v>43</v>
      </c>
      <c r="E20" s="495" t="s">
        <v>169</v>
      </c>
      <c r="F20" s="495"/>
      <c r="G20" s="495" t="s">
        <v>170</v>
      </c>
      <c r="H20" s="495"/>
      <c r="I20" s="495"/>
      <c r="J20" s="495"/>
      <c r="K20" s="495"/>
      <c r="L20" s="495"/>
    </row>
    <row r="21" spans="1:12" x14ac:dyDescent="0.25">
      <c r="A21" s="495"/>
      <c r="B21" s="499"/>
      <c r="C21" s="495"/>
      <c r="D21" s="495"/>
      <c r="E21" s="495" t="s">
        <v>173</v>
      </c>
      <c r="F21" s="495" t="s">
        <v>174</v>
      </c>
      <c r="G21" s="495" t="s">
        <v>173</v>
      </c>
      <c r="H21" s="495" t="s">
        <v>175</v>
      </c>
      <c r="I21" s="495" t="s">
        <v>176</v>
      </c>
      <c r="J21" s="495"/>
      <c r="K21" s="495"/>
      <c r="L21" s="269"/>
    </row>
    <row r="22" spans="1:12" x14ac:dyDescent="0.25">
      <c r="A22" s="495"/>
      <c r="B22" s="500"/>
      <c r="C22" s="501"/>
      <c r="D22" s="495"/>
      <c r="E22" s="495"/>
      <c r="F22" s="495"/>
      <c r="G22" s="495"/>
      <c r="H22" s="495"/>
      <c r="I22" s="268" t="s">
        <v>177</v>
      </c>
      <c r="J22" s="268" t="s">
        <v>178</v>
      </c>
      <c r="K22" s="268" t="s">
        <v>179</v>
      </c>
      <c r="L22" s="268" t="s">
        <v>180</v>
      </c>
    </row>
    <row r="23" spans="1:12" x14ac:dyDescent="0.25">
      <c r="A23" s="270">
        <v>1</v>
      </c>
      <c r="B23" s="271">
        <v>2</v>
      </c>
      <c r="C23" s="270">
        <v>3</v>
      </c>
      <c r="D23" s="272">
        <v>4</v>
      </c>
      <c r="E23" s="273">
        <v>5</v>
      </c>
      <c r="F23" s="273">
        <v>6</v>
      </c>
      <c r="G23" s="272">
        <v>7</v>
      </c>
      <c r="H23" s="270">
        <v>8</v>
      </c>
      <c r="I23" s="274">
        <v>9</v>
      </c>
      <c r="J23" s="274">
        <v>10</v>
      </c>
      <c r="K23" s="274">
        <v>11</v>
      </c>
      <c r="L23" s="274">
        <v>12</v>
      </c>
    </row>
    <row r="24" spans="1:12" x14ac:dyDescent="0.25">
      <c r="A24" s="498" t="s">
        <v>1174</v>
      </c>
      <c r="B24" s="497"/>
      <c r="C24" s="497"/>
      <c r="D24" s="497"/>
      <c r="E24" s="497"/>
      <c r="F24" s="497"/>
      <c r="G24" s="497"/>
      <c r="H24" s="497"/>
      <c r="I24" s="497"/>
      <c r="J24" s="497"/>
      <c r="K24" s="497"/>
      <c r="L24" s="497"/>
    </row>
    <row r="25" spans="1:12" x14ac:dyDescent="0.25">
      <c r="A25" s="496" t="s">
        <v>1175</v>
      </c>
      <c r="B25" s="497"/>
      <c r="C25" s="497"/>
      <c r="D25" s="497"/>
      <c r="E25" s="497"/>
      <c r="F25" s="497"/>
      <c r="G25" s="497"/>
      <c r="H25" s="497"/>
      <c r="I25" s="497"/>
      <c r="J25" s="497"/>
      <c r="K25" s="497"/>
      <c r="L25" s="497"/>
    </row>
    <row r="26" spans="1:12" ht="24" x14ac:dyDescent="0.25">
      <c r="A26" s="276" t="s">
        <v>183</v>
      </c>
      <c r="B26" s="277" t="s">
        <v>1176</v>
      </c>
      <c r="C26" s="275" t="s">
        <v>1177</v>
      </c>
      <c r="D26" s="278" t="s">
        <v>44</v>
      </c>
      <c r="E26" s="279"/>
      <c r="F26" s="280" t="s">
        <v>1178</v>
      </c>
      <c r="G26" s="281">
        <v>281.08999999999997</v>
      </c>
      <c r="H26" s="281">
        <v>843</v>
      </c>
      <c r="I26" s="281">
        <v>810</v>
      </c>
      <c r="J26" s="281"/>
      <c r="K26" s="281"/>
      <c r="L26" s="281">
        <v>33</v>
      </c>
    </row>
    <row r="27" spans="1:12" ht="48" x14ac:dyDescent="0.25">
      <c r="A27" s="282" t="s">
        <v>1179</v>
      </c>
      <c r="B27" s="277" t="s">
        <v>1180</v>
      </c>
      <c r="C27" s="275" t="s">
        <v>1181</v>
      </c>
      <c r="D27" s="278" t="s">
        <v>68</v>
      </c>
      <c r="E27" s="279"/>
      <c r="F27" s="281">
        <v>1</v>
      </c>
      <c r="G27" s="281">
        <v>15908.02</v>
      </c>
      <c r="H27" s="281">
        <v>15908</v>
      </c>
      <c r="I27" s="281"/>
      <c r="J27" s="281"/>
      <c r="K27" s="281"/>
      <c r="L27" s="281"/>
    </row>
    <row r="28" spans="1:12" ht="36" x14ac:dyDescent="0.25">
      <c r="A28" s="282" t="s">
        <v>1182</v>
      </c>
      <c r="B28" s="277" t="s">
        <v>1180</v>
      </c>
      <c r="C28" s="275" t="s">
        <v>1183</v>
      </c>
      <c r="D28" s="278" t="s">
        <v>44</v>
      </c>
      <c r="E28" s="279"/>
      <c r="F28" s="281">
        <v>2</v>
      </c>
      <c r="G28" s="281">
        <v>12829.06</v>
      </c>
      <c r="H28" s="281">
        <v>25658</v>
      </c>
      <c r="I28" s="281"/>
      <c r="J28" s="281"/>
      <c r="K28" s="281"/>
      <c r="L28" s="281"/>
    </row>
    <row r="29" spans="1:12" x14ac:dyDescent="0.25">
      <c r="A29" s="498" t="s">
        <v>1184</v>
      </c>
      <c r="B29" s="497"/>
      <c r="C29" s="497"/>
      <c r="D29" s="497"/>
      <c r="E29" s="497"/>
      <c r="F29" s="497"/>
      <c r="G29" s="497"/>
      <c r="H29" s="497"/>
      <c r="I29" s="497"/>
      <c r="J29" s="497"/>
      <c r="K29" s="497"/>
      <c r="L29" s="497"/>
    </row>
    <row r="30" spans="1:12" x14ac:dyDescent="0.25">
      <c r="A30" s="496" t="s">
        <v>1185</v>
      </c>
      <c r="B30" s="497"/>
      <c r="C30" s="497"/>
      <c r="D30" s="497"/>
      <c r="E30" s="497"/>
      <c r="F30" s="497"/>
      <c r="G30" s="497"/>
      <c r="H30" s="497"/>
      <c r="I30" s="497"/>
      <c r="J30" s="497"/>
      <c r="K30" s="497"/>
      <c r="L30" s="497"/>
    </row>
    <row r="31" spans="1:12" ht="24" x14ac:dyDescent="0.25">
      <c r="A31" s="276" t="s">
        <v>198</v>
      </c>
      <c r="B31" s="277" t="s">
        <v>1186</v>
      </c>
      <c r="C31" s="275" t="s">
        <v>1187</v>
      </c>
      <c r="D31" s="278" t="s">
        <v>44</v>
      </c>
      <c r="E31" s="279"/>
      <c r="F31" s="281">
        <v>1</v>
      </c>
      <c r="G31" s="281">
        <v>1718.33</v>
      </c>
      <c r="H31" s="281">
        <v>1718</v>
      </c>
      <c r="I31" s="281">
        <v>1070</v>
      </c>
      <c r="J31" s="281">
        <v>570</v>
      </c>
      <c r="K31" s="281">
        <v>171</v>
      </c>
      <c r="L31" s="281">
        <v>78</v>
      </c>
    </row>
    <row r="32" spans="1:12" ht="219" customHeight="1" x14ac:dyDescent="0.25">
      <c r="A32" s="282" t="s">
        <v>1188</v>
      </c>
      <c r="B32" s="277" t="s">
        <v>1189</v>
      </c>
      <c r="C32" s="275" t="s">
        <v>1190</v>
      </c>
      <c r="D32" s="278" t="s">
        <v>67</v>
      </c>
      <c r="E32" s="279"/>
      <c r="F32" s="281">
        <v>1</v>
      </c>
      <c r="G32" s="281">
        <v>24005.83</v>
      </c>
      <c r="H32" s="281">
        <v>24006</v>
      </c>
      <c r="I32" s="281"/>
      <c r="J32" s="281"/>
      <c r="K32" s="281"/>
      <c r="L32" s="281"/>
    </row>
    <row r="33" spans="1:12" ht="24" x14ac:dyDescent="0.25">
      <c r="A33" s="276" t="s">
        <v>206</v>
      </c>
      <c r="B33" s="277" t="s">
        <v>419</v>
      </c>
      <c r="C33" s="275" t="s">
        <v>1191</v>
      </c>
      <c r="D33" s="278" t="s">
        <v>44</v>
      </c>
      <c r="E33" s="279"/>
      <c r="F33" s="281">
        <v>1</v>
      </c>
      <c r="G33" s="281">
        <v>546.97</v>
      </c>
      <c r="H33" s="281">
        <v>547</v>
      </c>
      <c r="I33" s="281">
        <v>535</v>
      </c>
      <c r="J33" s="281"/>
      <c r="K33" s="281"/>
      <c r="L33" s="281">
        <v>12</v>
      </c>
    </row>
    <row r="34" spans="1:12" ht="24" x14ac:dyDescent="0.25">
      <c r="A34" s="276" t="s">
        <v>210</v>
      </c>
      <c r="B34" s="277" t="s">
        <v>1192</v>
      </c>
      <c r="C34" s="275" t="s">
        <v>1193</v>
      </c>
      <c r="D34" s="278" t="s">
        <v>44</v>
      </c>
      <c r="E34" s="279"/>
      <c r="F34" s="280" t="s">
        <v>1194</v>
      </c>
      <c r="G34" s="281">
        <v>734.2</v>
      </c>
      <c r="H34" s="281">
        <v>1836</v>
      </c>
      <c r="I34" s="281">
        <v>1069</v>
      </c>
      <c r="J34" s="281"/>
      <c r="K34" s="281"/>
      <c r="L34" s="281">
        <v>767</v>
      </c>
    </row>
    <row r="35" spans="1:12" ht="24" x14ac:dyDescent="0.25">
      <c r="A35" s="276" t="s">
        <v>215</v>
      </c>
      <c r="B35" s="277" t="s">
        <v>1195</v>
      </c>
      <c r="C35" s="275" t="s">
        <v>1196</v>
      </c>
      <c r="D35" s="278" t="s">
        <v>222</v>
      </c>
      <c r="E35" s="279"/>
      <c r="F35" s="280" t="s">
        <v>1197</v>
      </c>
      <c r="G35" s="281">
        <v>2974.99</v>
      </c>
      <c r="H35" s="281">
        <v>208</v>
      </c>
      <c r="I35" s="281">
        <v>200</v>
      </c>
      <c r="J35" s="281"/>
      <c r="K35" s="281"/>
      <c r="L35" s="281">
        <v>8</v>
      </c>
    </row>
    <row r="36" spans="1:12" ht="60" x14ac:dyDescent="0.25">
      <c r="A36" s="276" t="s">
        <v>219</v>
      </c>
      <c r="B36" s="277" t="s">
        <v>1198</v>
      </c>
      <c r="C36" s="275" t="s">
        <v>1199</v>
      </c>
      <c r="D36" s="278" t="s">
        <v>44</v>
      </c>
      <c r="E36" s="279"/>
      <c r="F36" s="280" t="s">
        <v>1200</v>
      </c>
      <c r="G36" s="281">
        <v>682.04</v>
      </c>
      <c r="H36" s="281">
        <v>2728</v>
      </c>
      <c r="I36" s="281">
        <v>2077</v>
      </c>
      <c r="J36" s="281">
        <v>505</v>
      </c>
      <c r="K36" s="281">
        <v>151</v>
      </c>
      <c r="L36" s="281">
        <v>146</v>
      </c>
    </row>
    <row r="37" spans="1:12" x14ac:dyDescent="0.25">
      <c r="A37" s="496" t="s">
        <v>1201</v>
      </c>
      <c r="B37" s="497"/>
      <c r="C37" s="497"/>
      <c r="D37" s="497"/>
      <c r="E37" s="497"/>
      <c r="F37" s="497"/>
      <c r="G37" s="497"/>
      <c r="H37" s="497"/>
      <c r="I37" s="497"/>
      <c r="J37" s="497"/>
      <c r="K37" s="497"/>
      <c r="L37" s="497"/>
    </row>
    <row r="38" spans="1:12" ht="24" x14ac:dyDescent="0.25">
      <c r="A38" s="276" t="s">
        <v>224</v>
      </c>
      <c r="B38" s="277" t="s">
        <v>1186</v>
      </c>
      <c r="C38" s="275" t="s">
        <v>1202</v>
      </c>
      <c r="D38" s="278" t="s">
        <v>44</v>
      </c>
      <c r="E38" s="279"/>
      <c r="F38" s="281">
        <v>1</v>
      </c>
      <c r="G38" s="281">
        <v>1718.33</v>
      </c>
      <c r="H38" s="281">
        <v>1718</v>
      </c>
      <c r="I38" s="281">
        <v>1070</v>
      </c>
      <c r="J38" s="281">
        <v>570</v>
      </c>
      <c r="K38" s="281">
        <v>171</v>
      </c>
      <c r="L38" s="281">
        <v>78</v>
      </c>
    </row>
    <row r="39" spans="1:12" ht="168" x14ac:dyDescent="0.25">
      <c r="A39" s="282" t="s">
        <v>1203</v>
      </c>
      <c r="B39" s="277" t="s">
        <v>1204</v>
      </c>
      <c r="C39" s="275" t="s">
        <v>1205</v>
      </c>
      <c r="D39" s="278" t="s">
        <v>67</v>
      </c>
      <c r="E39" s="279"/>
      <c r="F39" s="281">
        <v>1</v>
      </c>
      <c r="G39" s="281">
        <v>6473.67</v>
      </c>
      <c r="H39" s="281">
        <v>6474</v>
      </c>
      <c r="I39" s="281"/>
      <c r="J39" s="281"/>
      <c r="K39" s="281"/>
      <c r="L39" s="281"/>
    </row>
    <row r="40" spans="1:12" ht="24" x14ac:dyDescent="0.25">
      <c r="A40" s="276" t="s">
        <v>232</v>
      </c>
      <c r="B40" s="277" t="s">
        <v>419</v>
      </c>
      <c r="C40" s="275" t="s">
        <v>1206</v>
      </c>
      <c r="D40" s="278" t="s">
        <v>44</v>
      </c>
      <c r="E40" s="279"/>
      <c r="F40" s="280" t="s">
        <v>1207</v>
      </c>
      <c r="G40" s="281">
        <v>546.97</v>
      </c>
      <c r="H40" s="281">
        <v>3282</v>
      </c>
      <c r="I40" s="281">
        <v>3209</v>
      </c>
      <c r="J40" s="281"/>
      <c r="K40" s="281"/>
      <c r="L40" s="281">
        <v>73</v>
      </c>
    </row>
    <row r="41" spans="1:12" ht="24" x14ac:dyDescent="0.25">
      <c r="A41" s="276" t="s">
        <v>236</v>
      </c>
      <c r="B41" s="277" t="s">
        <v>1195</v>
      </c>
      <c r="C41" s="275" t="s">
        <v>1208</v>
      </c>
      <c r="D41" s="278" t="s">
        <v>222</v>
      </c>
      <c r="E41" s="279"/>
      <c r="F41" s="280" t="s">
        <v>737</v>
      </c>
      <c r="G41" s="281">
        <v>2974.99</v>
      </c>
      <c r="H41" s="281">
        <v>60</v>
      </c>
      <c r="I41" s="281">
        <v>57</v>
      </c>
      <c r="J41" s="281"/>
      <c r="K41" s="281"/>
      <c r="L41" s="281">
        <v>3</v>
      </c>
    </row>
    <row r="42" spans="1:12" x14ac:dyDescent="0.25">
      <c r="A42" s="496" t="s">
        <v>1209</v>
      </c>
      <c r="B42" s="497"/>
      <c r="C42" s="497"/>
      <c r="D42" s="497"/>
      <c r="E42" s="497"/>
      <c r="F42" s="497"/>
      <c r="G42" s="497"/>
      <c r="H42" s="497"/>
      <c r="I42" s="497"/>
      <c r="J42" s="497"/>
      <c r="K42" s="497"/>
      <c r="L42" s="497"/>
    </row>
    <row r="43" spans="1:12" ht="24" x14ac:dyDescent="0.25">
      <c r="A43" s="276" t="s">
        <v>242</v>
      </c>
      <c r="B43" s="277" t="s">
        <v>419</v>
      </c>
      <c r="C43" s="275" t="s">
        <v>420</v>
      </c>
      <c r="D43" s="278" t="s">
        <v>44</v>
      </c>
      <c r="E43" s="279"/>
      <c r="F43" s="281">
        <v>1</v>
      </c>
      <c r="G43" s="281">
        <v>546.97</v>
      </c>
      <c r="H43" s="281">
        <v>547</v>
      </c>
      <c r="I43" s="281">
        <v>535</v>
      </c>
      <c r="J43" s="281"/>
      <c r="K43" s="281"/>
      <c r="L43" s="281">
        <v>12</v>
      </c>
    </row>
    <row r="44" spans="1:12" ht="24" x14ac:dyDescent="0.25">
      <c r="A44" s="282" t="s">
        <v>1210</v>
      </c>
      <c r="B44" s="277" t="s">
        <v>1211</v>
      </c>
      <c r="C44" s="275" t="s">
        <v>1212</v>
      </c>
      <c r="D44" s="278" t="s">
        <v>44</v>
      </c>
      <c r="E44" s="279"/>
      <c r="F44" s="281">
        <v>1</v>
      </c>
      <c r="G44" s="281">
        <v>641.5</v>
      </c>
      <c r="H44" s="281">
        <v>642</v>
      </c>
      <c r="I44" s="281"/>
      <c r="J44" s="281"/>
      <c r="K44" s="281"/>
      <c r="L44" s="281"/>
    </row>
    <row r="45" spans="1:12" x14ac:dyDescent="0.25">
      <c r="A45" s="496" t="s">
        <v>1213</v>
      </c>
      <c r="B45" s="497"/>
      <c r="C45" s="497"/>
      <c r="D45" s="497"/>
      <c r="E45" s="497"/>
      <c r="F45" s="497"/>
      <c r="G45" s="497"/>
      <c r="H45" s="497"/>
      <c r="I45" s="497"/>
      <c r="J45" s="497"/>
      <c r="K45" s="497"/>
      <c r="L45" s="497"/>
    </row>
    <row r="46" spans="1:12" ht="24" x14ac:dyDescent="0.25">
      <c r="A46" s="276" t="s">
        <v>249</v>
      </c>
      <c r="B46" s="277" t="s">
        <v>419</v>
      </c>
      <c r="C46" s="275" t="s">
        <v>420</v>
      </c>
      <c r="D46" s="278" t="s">
        <v>44</v>
      </c>
      <c r="E46" s="279"/>
      <c r="F46" s="281">
        <v>1</v>
      </c>
      <c r="G46" s="281">
        <v>546.97</v>
      </c>
      <c r="H46" s="281">
        <v>547</v>
      </c>
      <c r="I46" s="281">
        <v>535</v>
      </c>
      <c r="J46" s="281"/>
      <c r="K46" s="281"/>
      <c r="L46" s="281">
        <v>12</v>
      </c>
    </row>
    <row r="47" spans="1:12" ht="24" x14ac:dyDescent="0.25">
      <c r="A47" s="282" t="s">
        <v>1214</v>
      </c>
      <c r="B47" s="277" t="s">
        <v>1215</v>
      </c>
      <c r="C47" s="275" t="s">
        <v>1216</v>
      </c>
      <c r="D47" s="278" t="s">
        <v>44</v>
      </c>
      <c r="E47" s="279"/>
      <c r="F47" s="281">
        <v>1</v>
      </c>
      <c r="G47" s="281">
        <v>583.29</v>
      </c>
      <c r="H47" s="281">
        <v>583</v>
      </c>
      <c r="I47" s="281"/>
      <c r="J47" s="281"/>
      <c r="K47" s="281"/>
      <c r="L47" s="281"/>
    </row>
    <row r="48" spans="1:12" x14ac:dyDescent="0.25">
      <c r="A48" s="496" t="s">
        <v>1217</v>
      </c>
      <c r="B48" s="497"/>
      <c r="C48" s="497"/>
      <c r="D48" s="497"/>
      <c r="E48" s="497"/>
      <c r="F48" s="497"/>
      <c r="G48" s="497"/>
      <c r="H48" s="497"/>
      <c r="I48" s="497"/>
      <c r="J48" s="497"/>
      <c r="K48" s="497"/>
      <c r="L48" s="497"/>
    </row>
    <row r="49" spans="1:12" x14ac:dyDescent="0.25">
      <c r="A49" s="498" t="s">
        <v>1218</v>
      </c>
      <c r="B49" s="497"/>
      <c r="C49" s="497"/>
      <c r="D49" s="497"/>
      <c r="E49" s="497"/>
      <c r="F49" s="497"/>
      <c r="G49" s="497"/>
      <c r="H49" s="497"/>
      <c r="I49" s="497"/>
      <c r="J49" s="497"/>
      <c r="K49" s="497"/>
      <c r="L49" s="497"/>
    </row>
    <row r="50" spans="1:12" x14ac:dyDescent="0.25">
      <c r="A50" s="496" t="s">
        <v>1219</v>
      </c>
      <c r="B50" s="497"/>
      <c r="C50" s="497"/>
      <c r="D50" s="497"/>
      <c r="E50" s="497"/>
      <c r="F50" s="497"/>
      <c r="G50" s="497"/>
      <c r="H50" s="497"/>
      <c r="I50" s="497"/>
      <c r="J50" s="497"/>
      <c r="K50" s="497"/>
      <c r="L50" s="497"/>
    </row>
    <row r="51" spans="1:12" ht="60" x14ac:dyDescent="0.25">
      <c r="A51" s="276" t="s">
        <v>256</v>
      </c>
      <c r="B51" s="277" t="s">
        <v>1220</v>
      </c>
      <c r="C51" s="275" t="s">
        <v>1221</v>
      </c>
      <c r="D51" s="278" t="s">
        <v>464</v>
      </c>
      <c r="E51" s="279"/>
      <c r="F51" s="280" t="s">
        <v>1222</v>
      </c>
      <c r="G51" s="281">
        <v>2865.89</v>
      </c>
      <c r="H51" s="281">
        <v>7394</v>
      </c>
      <c r="I51" s="281">
        <v>6844</v>
      </c>
      <c r="J51" s="281">
        <v>217</v>
      </c>
      <c r="K51" s="281">
        <v>65</v>
      </c>
      <c r="L51" s="281">
        <v>333</v>
      </c>
    </row>
    <row r="52" spans="1:12" ht="48" x14ac:dyDescent="0.25">
      <c r="A52" s="276" t="s">
        <v>259</v>
      </c>
      <c r="B52" s="277" t="s">
        <v>1223</v>
      </c>
      <c r="C52" s="275" t="s">
        <v>1224</v>
      </c>
      <c r="D52" s="278" t="s">
        <v>464</v>
      </c>
      <c r="E52" s="279"/>
      <c r="F52" s="280" t="s">
        <v>1225</v>
      </c>
      <c r="G52" s="281">
        <v>3440.74</v>
      </c>
      <c r="H52" s="281">
        <v>5161</v>
      </c>
      <c r="I52" s="281">
        <v>4643</v>
      </c>
      <c r="J52" s="281">
        <v>189</v>
      </c>
      <c r="K52" s="281">
        <v>57</v>
      </c>
      <c r="L52" s="281">
        <v>329</v>
      </c>
    </row>
    <row r="53" spans="1:12" ht="48" x14ac:dyDescent="0.25">
      <c r="A53" s="276" t="s">
        <v>264</v>
      </c>
      <c r="B53" s="277" t="s">
        <v>1226</v>
      </c>
      <c r="C53" s="275" t="s">
        <v>1227</v>
      </c>
      <c r="D53" s="278" t="s">
        <v>464</v>
      </c>
      <c r="E53" s="279"/>
      <c r="F53" s="280" t="s">
        <v>1228</v>
      </c>
      <c r="G53" s="281">
        <v>6785.01</v>
      </c>
      <c r="H53" s="281">
        <v>1018</v>
      </c>
      <c r="I53" s="281">
        <v>862</v>
      </c>
      <c r="J53" s="281">
        <v>69</v>
      </c>
      <c r="K53" s="281">
        <v>21</v>
      </c>
      <c r="L53" s="281">
        <v>87</v>
      </c>
    </row>
    <row r="54" spans="1:12" ht="48" x14ac:dyDescent="0.25">
      <c r="A54" s="276" t="s">
        <v>268</v>
      </c>
      <c r="B54" s="277" t="s">
        <v>1229</v>
      </c>
      <c r="C54" s="275" t="s">
        <v>1230</v>
      </c>
      <c r="D54" s="278" t="s">
        <v>464</v>
      </c>
      <c r="E54" s="279"/>
      <c r="F54" s="280" t="s">
        <v>1231</v>
      </c>
      <c r="G54" s="281">
        <v>5077.49</v>
      </c>
      <c r="H54" s="281">
        <v>2031</v>
      </c>
      <c r="I54" s="281">
        <v>1764</v>
      </c>
      <c r="J54" s="281">
        <v>101</v>
      </c>
      <c r="K54" s="281">
        <v>30</v>
      </c>
      <c r="L54" s="281">
        <v>166</v>
      </c>
    </row>
    <row r="55" spans="1:12" ht="24" x14ac:dyDescent="0.25">
      <c r="A55" s="276" t="s">
        <v>272</v>
      </c>
      <c r="B55" s="277" t="s">
        <v>1232</v>
      </c>
      <c r="C55" s="275" t="s">
        <v>1233</v>
      </c>
      <c r="D55" s="278" t="s">
        <v>464</v>
      </c>
      <c r="E55" s="279"/>
      <c r="F55" s="280" t="s">
        <v>1234</v>
      </c>
      <c r="G55" s="281">
        <v>607.64</v>
      </c>
      <c r="H55" s="281">
        <v>5773</v>
      </c>
      <c r="I55" s="281">
        <v>4816</v>
      </c>
      <c r="J55" s="281">
        <v>400</v>
      </c>
      <c r="K55" s="281">
        <v>119</v>
      </c>
      <c r="L55" s="281">
        <v>557</v>
      </c>
    </row>
    <row r="56" spans="1:12" ht="24" x14ac:dyDescent="0.25">
      <c r="A56" s="276" t="s">
        <v>276</v>
      </c>
      <c r="B56" s="277" t="s">
        <v>1235</v>
      </c>
      <c r="C56" s="275" t="s">
        <v>1236</v>
      </c>
      <c r="D56" s="278" t="s">
        <v>464</v>
      </c>
      <c r="E56" s="279"/>
      <c r="F56" s="280" t="s">
        <v>1237</v>
      </c>
      <c r="G56" s="281">
        <v>1160.08</v>
      </c>
      <c r="H56" s="281">
        <v>8933</v>
      </c>
      <c r="I56" s="281">
        <v>7806</v>
      </c>
      <c r="J56" s="281">
        <v>648</v>
      </c>
      <c r="K56" s="281">
        <v>193</v>
      </c>
      <c r="L56" s="281">
        <v>479</v>
      </c>
    </row>
    <row r="57" spans="1:12" ht="24" x14ac:dyDescent="0.25">
      <c r="A57" s="276" t="s">
        <v>279</v>
      </c>
      <c r="B57" s="277" t="s">
        <v>1238</v>
      </c>
      <c r="C57" s="275" t="s">
        <v>1239</v>
      </c>
      <c r="D57" s="278" t="s">
        <v>464</v>
      </c>
      <c r="E57" s="279"/>
      <c r="F57" s="280" t="s">
        <v>1240</v>
      </c>
      <c r="G57" s="281">
        <v>1832.12</v>
      </c>
      <c r="H57" s="281">
        <v>550</v>
      </c>
      <c r="I57" s="281">
        <v>416</v>
      </c>
      <c r="J57" s="281">
        <v>114</v>
      </c>
      <c r="K57" s="281">
        <v>34</v>
      </c>
      <c r="L57" s="281">
        <v>20</v>
      </c>
    </row>
    <row r="58" spans="1:12" ht="24" x14ac:dyDescent="0.25">
      <c r="A58" s="276" t="s">
        <v>348</v>
      </c>
      <c r="B58" s="277" t="s">
        <v>1241</v>
      </c>
      <c r="C58" s="275" t="s">
        <v>1242</v>
      </c>
      <c r="D58" s="278" t="s">
        <v>1243</v>
      </c>
      <c r="E58" s="279"/>
      <c r="F58" s="280" t="s">
        <v>1244</v>
      </c>
      <c r="G58" s="281">
        <v>594844.02</v>
      </c>
      <c r="H58" s="281">
        <v>27303</v>
      </c>
      <c r="I58" s="281"/>
      <c r="J58" s="281"/>
      <c r="K58" s="281"/>
      <c r="L58" s="281">
        <v>27303</v>
      </c>
    </row>
    <row r="59" spans="1:12" ht="27.75" x14ac:dyDescent="0.25">
      <c r="A59" s="276" t="s">
        <v>351</v>
      </c>
      <c r="B59" s="277" t="s">
        <v>1245</v>
      </c>
      <c r="C59" s="275" t="s">
        <v>1246</v>
      </c>
      <c r="D59" s="278" t="s">
        <v>1243</v>
      </c>
      <c r="E59" s="279"/>
      <c r="F59" s="280" t="s">
        <v>1247</v>
      </c>
      <c r="G59" s="281">
        <v>349032.01</v>
      </c>
      <c r="H59" s="281">
        <v>234968</v>
      </c>
      <c r="I59" s="281"/>
      <c r="J59" s="281"/>
      <c r="K59" s="281"/>
      <c r="L59" s="281">
        <v>234968</v>
      </c>
    </row>
    <row r="60" spans="1:12" ht="27.75" x14ac:dyDescent="0.25">
      <c r="A60" s="276" t="s">
        <v>354</v>
      </c>
      <c r="B60" s="277" t="s">
        <v>1248</v>
      </c>
      <c r="C60" s="275" t="s">
        <v>1249</v>
      </c>
      <c r="D60" s="278" t="s">
        <v>1243</v>
      </c>
      <c r="E60" s="279"/>
      <c r="F60" s="280" t="s">
        <v>1250</v>
      </c>
      <c r="G60" s="281">
        <v>77386.94</v>
      </c>
      <c r="H60" s="281">
        <v>33153</v>
      </c>
      <c r="I60" s="281"/>
      <c r="J60" s="281"/>
      <c r="K60" s="281"/>
      <c r="L60" s="281">
        <v>33153</v>
      </c>
    </row>
    <row r="61" spans="1:12" ht="27.75" x14ac:dyDescent="0.25">
      <c r="A61" s="276" t="s">
        <v>356</v>
      </c>
      <c r="B61" s="277" t="s">
        <v>1251</v>
      </c>
      <c r="C61" s="275" t="s">
        <v>1252</v>
      </c>
      <c r="D61" s="278" t="s">
        <v>1243</v>
      </c>
      <c r="E61" s="279"/>
      <c r="F61" s="280" t="s">
        <v>1253</v>
      </c>
      <c r="G61" s="281">
        <v>70250.61</v>
      </c>
      <c r="H61" s="281">
        <v>56465</v>
      </c>
      <c r="I61" s="281"/>
      <c r="J61" s="281"/>
      <c r="K61" s="281"/>
      <c r="L61" s="281">
        <v>56465</v>
      </c>
    </row>
    <row r="62" spans="1:12" ht="27.75" x14ac:dyDescent="0.25">
      <c r="A62" s="276" t="s">
        <v>358</v>
      </c>
      <c r="B62" s="277" t="s">
        <v>1254</v>
      </c>
      <c r="C62" s="275" t="s">
        <v>1255</v>
      </c>
      <c r="D62" s="278" t="s">
        <v>1243</v>
      </c>
      <c r="E62" s="279"/>
      <c r="F62" s="280" t="s">
        <v>1256</v>
      </c>
      <c r="G62" s="281">
        <v>71371.37</v>
      </c>
      <c r="H62" s="281">
        <v>21840</v>
      </c>
      <c r="I62" s="281"/>
      <c r="J62" s="281"/>
      <c r="K62" s="281"/>
      <c r="L62" s="281">
        <v>21840</v>
      </c>
    </row>
    <row r="63" spans="1:12" x14ac:dyDescent="0.25">
      <c r="A63" s="496" t="s">
        <v>1257</v>
      </c>
      <c r="B63" s="497"/>
      <c r="C63" s="497"/>
      <c r="D63" s="497"/>
      <c r="E63" s="497"/>
      <c r="F63" s="497"/>
      <c r="G63" s="497"/>
      <c r="H63" s="497"/>
      <c r="I63" s="497"/>
      <c r="J63" s="497"/>
      <c r="K63" s="497"/>
      <c r="L63" s="497"/>
    </row>
    <row r="64" spans="1:12" ht="36" x14ac:dyDescent="0.25">
      <c r="A64" s="276" t="s">
        <v>362</v>
      </c>
      <c r="B64" s="277" t="s">
        <v>1258</v>
      </c>
      <c r="C64" s="275" t="s">
        <v>1259</v>
      </c>
      <c r="D64" s="278" t="s">
        <v>464</v>
      </c>
      <c r="E64" s="279"/>
      <c r="F64" s="280" t="s">
        <v>1260</v>
      </c>
      <c r="G64" s="281">
        <v>7521.9</v>
      </c>
      <c r="H64" s="281">
        <v>29712</v>
      </c>
      <c r="I64" s="281">
        <v>28870</v>
      </c>
      <c r="J64" s="281"/>
      <c r="K64" s="281"/>
      <c r="L64" s="281">
        <v>842</v>
      </c>
    </row>
    <row r="65" spans="1:12" ht="48" x14ac:dyDescent="0.25">
      <c r="A65" s="276" t="s">
        <v>364</v>
      </c>
      <c r="B65" s="277" t="s">
        <v>1261</v>
      </c>
      <c r="C65" s="275" t="s">
        <v>1262</v>
      </c>
      <c r="D65" s="278" t="s">
        <v>338</v>
      </c>
      <c r="E65" s="279"/>
      <c r="F65" s="281">
        <v>325</v>
      </c>
      <c r="G65" s="281">
        <v>28.1</v>
      </c>
      <c r="H65" s="281">
        <v>9133</v>
      </c>
      <c r="I65" s="281"/>
      <c r="J65" s="281"/>
      <c r="K65" s="281"/>
      <c r="L65" s="281">
        <v>9133</v>
      </c>
    </row>
    <row r="66" spans="1:12" ht="48" x14ac:dyDescent="0.25">
      <c r="A66" s="276" t="s">
        <v>368</v>
      </c>
      <c r="B66" s="277" t="s">
        <v>1263</v>
      </c>
      <c r="C66" s="275" t="s">
        <v>1264</v>
      </c>
      <c r="D66" s="278" t="s">
        <v>338</v>
      </c>
      <c r="E66" s="279"/>
      <c r="F66" s="281">
        <v>70</v>
      </c>
      <c r="G66" s="281">
        <v>40.89</v>
      </c>
      <c r="H66" s="281">
        <v>2862</v>
      </c>
      <c r="I66" s="281"/>
      <c r="J66" s="281"/>
      <c r="K66" s="281"/>
      <c r="L66" s="281">
        <v>2862</v>
      </c>
    </row>
    <row r="67" spans="1:12" ht="24" x14ac:dyDescent="0.25">
      <c r="A67" s="276" t="s">
        <v>370</v>
      </c>
      <c r="B67" s="277" t="s">
        <v>1265</v>
      </c>
      <c r="C67" s="275" t="s">
        <v>1266</v>
      </c>
      <c r="D67" s="278" t="s">
        <v>222</v>
      </c>
      <c r="E67" s="279"/>
      <c r="F67" s="280" t="s">
        <v>737</v>
      </c>
      <c r="G67" s="281">
        <v>12763.21</v>
      </c>
      <c r="H67" s="281">
        <v>255</v>
      </c>
      <c r="I67" s="281">
        <v>224</v>
      </c>
      <c r="J67" s="281">
        <v>20</v>
      </c>
      <c r="K67" s="281"/>
      <c r="L67" s="281">
        <v>11</v>
      </c>
    </row>
    <row r="68" spans="1:12" ht="24" x14ac:dyDescent="0.25">
      <c r="A68" s="276" t="s">
        <v>372</v>
      </c>
      <c r="B68" s="277" t="s">
        <v>1267</v>
      </c>
      <c r="C68" s="275" t="s">
        <v>1268</v>
      </c>
      <c r="D68" s="278" t="s">
        <v>44</v>
      </c>
      <c r="E68" s="279"/>
      <c r="F68" s="281">
        <v>2</v>
      </c>
      <c r="G68" s="281">
        <v>2253.64</v>
      </c>
      <c r="H68" s="281">
        <v>4507</v>
      </c>
      <c r="I68" s="281"/>
      <c r="J68" s="281"/>
      <c r="K68" s="281"/>
      <c r="L68" s="281">
        <v>4507</v>
      </c>
    </row>
    <row r="69" spans="1:12" x14ac:dyDescent="0.25">
      <c r="A69" s="498" t="s">
        <v>1269</v>
      </c>
      <c r="B69" s="497"/>
      <c r="C69" s="497"/>
      <c r="D69" s="497"/>
      <c r="E69" s="497"/>
      <c r="F69" s="497"/>
      <c r="G69" s="497"/>
      <c r="H69" s="497"/>
      <c r="I69" s="497"/>
      <c r="J69" s="497"/>
      <c r="K69" s="497"/>
      <c r="L69" s="497"/>
    </row>
    <row r="70" spans="1:12" x14ac:dyDescent="0.25">
      <c r="A70" s="496" t="s">
        <v>1270</v>
      </c>
      <c r="B70" s="497"/>
      <c r="C70" s="497"/>
      <c r="D70" s="497"/>
      <c r="E70" s="497"/>
      <c r="F70" s="497"/>
      <c r="G70" s="497"/>
      <c r="H70" s="497"/>
      <c r="I70" s="497"/>
      <c r="J70" s="497"/>
      <c r="K70" s="497"/>
      <c r="L70" s="497"/>
    </row>
    <row r="71" spans="1:12" ht="24" x14ac:dyDescent="0.25">
      <c r="A71" s="276" t="s">
        <v>376</v>
      </c>
      <c r="B71" s="277" t="s">
        <v>1271</v>
      </c>
      <c r="C71" s="275" t="s">
        <v>1272</v>
      </c>
      <c r="D71" s="278" t="s">
        <v>196</v>
      </c>
      <c r="E71" s="279"/>
      <c r="F71" s="280" t="s">
        <v>1273</v>
      </c>
      <c r="G71" s="281">
        <v>92707.22</v>
      </c>
      <c r="H71" s="281">
        <v>1456</v>
      </c>
      <c r="I71" s="281"/>
      <c r="J71" s="281"/>
      <c r="K71" s="281"/>
      <c r="L71" s="281">
        <v>1456</v>
      </c>
    </row>
    <row r="72" spans="1:12" x14ac:dyDescent="0.25">
      <c r="A72" s="276" t="s">
        <v>380</v>
      </c>
      <c r="B72" s="277" t="s">
        <v>1274</v>
      </c>
      <c r="C72" s="275" t="s">
        <v>1275</v>
      </c>
      <c r="D72" s="278" t="s">
        <v>338</v>
      </c>
      <c r="E72" s="279"/>
      <c r="F72" s="281">
        <v>4</v>
      </c>
      <c r="G72" s="281">
        <v>54.26</v>
      </c>
      <c r="H72" s="281">
        <v>217</v>
      </c>
      <c r="I72" s="281"/>
      <c r="J72" s="281"/>
      <c r="K72" s="281"/>
      <c r="L72" s="281">
        <v>217</v>
      </c>
    </row>
    <row r="73" spans="1:12" ht="24" x14ac:dyDescent="0.25">
      <c r="A73" s="276" t="s">
        <v>384</v>
      </c>
      <c r="B73" s="277" t="s">
        <v>1276</v>
      </c>
      <c r="C73" s="275" t="s">
        <v>1277</v>
      </c>
      <c r="D73" s="278" t="s">
        <v>222</v>
      </c>
      <c r="E73" s="279"/>
      <c r="F73" s="280" t="s">
        <v>465</v>
      </c>
      <c r="G73" s="281">
        <v>1599.83</v>
      </c>
      <c r="H73" s="281">
        <v>64</v>
      </c>
      <c r="I73" s="281"/>
      <c r="J73" s="281"/>
      <c r="K73" s="281"/>
      <c r="L73" s="281">
        <v>64</v>
      </c>
    </row>
    <row r="74" spans="1:12" x14ac:dyDescent="0.25">
      <c r="A74" s="496" t="s">
        <v>1278</v>
      </c>
      <c r="B74" s="497"/>
      <c r="C74" s="497"/>
      <c r="D74" s="497"/>
      <c r="E74" s="497"/>
      <c r="F74" s="497"/>
      <c r="G74" s="497"/>
      <c r="H74" s="497"/>
      <c r="I74" s="497"/>
      <c r="J74" s="497"/>
      <c r="K74" s="497"/>
      <c r="L74" s="497"/>
    </row>
    <row r="75" spans="1:12" ht="72" x14ac:dyDescent="0.25">
      <c r="A75" s="276" t="s">
        <v>388</v>
      </c>
      <c r="B75" s="277" t="s">
        <v>1279</v>
      </c>
      <c r="C75" s="275" t="s">
        <v>1280</v>
      </c>
      <c r="D75" s="278" t="s">
        <v>620</v>
      </c>
      <c r="E75" s="279"/>
      <c r="F75" s="280" t="s">
        <v>1281</v>
      </c>
      <c r="G75" s="281">
        <v>1915.42</v>
      </c>
      <c r="H75" s="281">
        <v>1532</v>
      </c>
      <c r="I75" s="281">
        <v>1413</v>
      </c>
      <c r="J75" s="281">
        <v>58</v>
      </c>
      <c r="K75" s="281">
        <v>10</v>
      </c>
      <c r="L75" s="281">
        <v>61</v>
      </c>
    </row>
    <row r="76" spans="1:12" ht="24" x14ac:dyDescent="0.25">
      <c r="A76" s="276" t="s">
        <v>390</v>
      </c>
      <c r="B76" s="277" t="s">
        <v>1271</v>
      </c>
      <c r="C76" s="275" t="s">
        <v>1282</v>
      </c>
      <c r="D76" s="278" t="s">
        <v>196</v>
      </c>
      <c r="E76" s="279"/>
      <c r="F76" s="280" t="s">
        <v>1283</v>
      </c>
      <c r="G76" s="281">
        <v>92707.22</v>
      </c>
      <c r="H76" s="281">
        <v>1747</v>
      </c>
      <c r="I76" s="281"/>
      <c r="J76" s="281"/>
      <c r="K76" s="281"/>
      <c r="L76" s="281">
        <v>1747</v>
      </c>
    </row>
    <row r="77" spans="1:12" x14ac:dyDescent="0.25">
      <c r="A77" s="276" t="s">
        <v>391</v>
      </c>
      <c r="B77" s="277" t="s">
        <v>1274</v>
      </c>
      <c r="C77" s="275" t="s">
        <v>1275</v>
      </c>
      <c r="D77" s="278" t="s">
        <v>338</v>
      </c>
      <c r="E77" s="279"/>
      <c r="F77" s="281">
        <v>8</v>
      </c>
      <c r="G77" s="281">
        <v>54.26</v>
      </c>
      <c r="H77" s="281">
        <v>434</v>
      </c>
      <c r="I77" s="281"/>
      <c r="J77" s="281"/>
      <c r="K77" s="281"/>
      <c r="L77" s="281">
        <v>434</v>
      </c>
    </row>
    <row r="78" spans="1:12" ht="24" x14ac:dyDescent="0.25">
      <c r="A78" s="276" t="s">
        <v>395</v>
      </c>
      <c r="B78" s="277" t="s">
        <v>1276</v>
      </c>
      <c r="C78" s="275" t="s">
        <v>1277</v>
      </c>
      <c r="D78" s="278" t="s">
        <v>222</v>
      </c>
      <c r="E78" s="279"/>
      <c r="F78" s="280" t="s">
        <v>223</v>
      </c>
      <c r="G78" s="281">
        <v>1599.83</v>
      </c>
      <c r="H78" s="281">
        <v>128</v>
      </c>
      <c r="I78" s="281"/>
      <c r="J78" s="281"/>
      <c r="K78" s="281"/>
      <c r="L78" s="281">
        <v>128</v>
      </c>
    </row>
    <row r="79" spans="1:12" x14ac:dyDescent="0.25">
      <c r="A79" s="496" t="s">
        <v>283</v>
      </c>
      <c r="B79" s="497"/>
      <c r="C79" s="497"/>
      <c r="D79" s="497"/>
      <c r="E79" s="497"/>
      <c r="F79" s="497"/>
      <c r="G79" s="497"/>
      <c r="H79" s="283">
        <v>543941</v>
      </c>
      <c r="I79" s="283">
        <v>68825</v>
      </c>
      <c r="J79" s="283">
        <v>3461</v>
      </c>
      <c r="K79" s="283">
        <v>1022</v>
      </c>
      <c r="L79" s="283">
        <v>398384</v>
      </c>
    </row>
    <row r="80" spans="1:12" x14ac:dyDescent="0.25">
      <c r="A80" s="496" t="s">
        <v>119</v>
      </c>
      <c r="B80" s="497"/>
      <c r="C80" s="497"/>
      <c r="D80" s="497"/>
      <c r="E80" s="497"/>
      <c r="F80" s="497"/>
      <c r="G80" s="497"/>
      <c r="H80" s="283">
        <v>67656</v>
      </c>
      <c r="I80" s="281"/>
      <c r="J80" s="281"/>
      <c r="K80" s="281"/>
      <c r="L80" s="281"/>
    </row>
    <row r="81" spans="1:12" x14ac:dyDescent="0.25">
      <c r="A81" s="496" t="s">
        <v>120</v>
      </c>
      <c r="B81" s="497"/>
      <c r="C81" s="497"/>
      <c r="D81" s="497"/>
      <c r="E81" s="497"/>
      <c r="F81" s="497"/>
      <c r="G81" s="497"/>
      <c r="H81" s="283">
        <v>35591</v>
      </c>
      <c r="I81" s="281"/>
      <c r="J81" s="281"/>
      <c r="K81" s="281"/>
      <c r="L81" s="281"/>
    </row>
    <row r="82" spans="1:12" x14ac:dyDescent="0.25">
      <c r="A82" s="496" t="s">
        <v>121</v>
      </c>
      <c r="B82" s="497"/>
      <c r="C82" s="497"/>
      <c r="D82" s="497"/>
      <c r="E82" s="497"/>
      <c r="F82" s="497"/>
      <c r="G82" s="497"/>
      <c r="H82" s="281"/>
      <c r="I82" s="281"/>
      <c r="J82" s="281"/>
      <c r="K82" s="281"/>
      <c r="L82" s="281"/>
    </row>
    <row r="83" spans="1:12" x14ac:dyDescent="0.25">
      <c r="A83" s="496" t="s">
        <v>122</v>
      </c>
      <c r="B83" s="497"/>
      <c r="C83" s="497"/>
      <c r="D83" s="497"/>
      <c r="E83" s="497"/>
      <c r="F83" s="497"/>
      <c r="G83" s="497"/>
      <c r="H83" s="283">
        <v>647188</v>
      </c>
      <c r="I83" s="281"/>
      <c r="J83" s="281"/>
      <c r="K83" s="281"/>
      <c r="L83" s="281"/>
    </row>
    <row r="84" spans="1:12" x14ac:dyDescent="0.25">
      <c r="A84" s="496" t="s">
        <v>123</v>
      </c>
      <c r="B84" s="497"/>
      <c r="C84" s="497"/>
      <c r="D84" s="497"/>
      <c r="E84" s="497"/>
      <c r="F84" s="497"/>
      <c r="G84" s="497"/>
      <c r="H84" s="281"/>
      <c r="I84" s="281"/>
      <c r="J84" s="281"/>
      <c r="K84" s="281"/>
      <c r="L84" s="281"/>
    </row>
    <row r="85" spans="1:12" x14ac:dyDescent="0.25">
      <c r="A85" s="496" t="s">
        <v>130</v>
      </c>
      <c r="B85" s="497"/>
      <c r="C85" s="497"/>
      <c r="D85" s="497"/>
      <c r="E85" s="497"/>
      <c r="F85" s="497"/>
      <c r="G85" s="497"/>
      <c r="H85" s="283">
        <v>398384</v>
      </c>
      <c r="I85" s="281"/>
      <c r="J85" s="281"/>
      <c r="K85" s="281"/>
      <c r="L85" s="281"/>
    </row>
    <row r="86" spans="1:12" x14ac:dyDescent="0.25">
      <c r="A86" s="496" t="s">
        <v>124</v>
      </c>
      <c r="B86" s="497"/>
      <c r="C86" s="497"/>
      <c r="D86" s="497"/>
      <c r="E86" s="497"/>
      <c r="F86" s="497"/>
      <c r="G86" s="497"/>
      <c r="H86" s="283">
        <v>3461</v>
      </c>
      <c r="I86" s="281"/>
      <c r="J86" s="281"/>
      <c r="K86" s="281"/>
      <c r="L86" s="281"/>
    </row>
    <row r="87" spans="1:12" x14ac:dyDescent="0.25">
      <c r="A87" s="496" t="s">
        <v>125</v>
      </c>
      <c r="B87" s="497"/>
      <c r="C87" s="497"/>
      <c r="D87" s="497"/>
      <c r="E87" s="497"/>
      <c r="F87" s="497"/>
      <c r="G87" s="497"/>
      <c r="H87" s="283">
        <v>69847</v>
      </c>
      <c r="I87" s="281"/>
      <c r="J87" s="281"/>
      <c r="K87" s="281"/>
      <c r="L87" s="281"/>
    </row>
    <row r="88" spans="1:12" x14ac:dyDescent="0.25">
      <c r="A88" s="496" t="s">
        <v>131</v>
      </c>
      <c r="B88" s="497"/>
      <c r="C88" s="497"/>
      <c r="D88" s="497"/>
      <c r="E88" s="497"/>
      <c r="F88" s="497"/>
      <c r="G88" s="497"/>
      <c r="H88" s="283">
        <v>73271</v>
      </c>
      <c r="I88" s="281"/>
      <c r="J88" s="281"/>
      <c r="K88" s="281"/>
      <c r="L88" s="281"/>
    </row>
    <row r="89" spans="1:12" x14ac:dyDescent="0.25">
      <c r="A89" s="496" t="s">
        <v>126</v>
      </c>
      <c r="B89" s="497"/>
      <c r="C89" s="497"/>
      <c r="D89" s="497"/>
      <c r="E89" s="497"/>
      <c r="F89" s="497"/>
      <c r="G89" s="497"/>
      <c r="H89" s="283">
        <v>67656</v>
      </c>
      <c r="I89" s="281"/>
      <c r="J89" s="281"/>
      <c r="K89" s="281"/>
      <c r="L89" s="281"/>
    </row>
    <row r="90" spans="1:12" x14ac:dyDescent="0.25">
      <c r="A90" s="496" t="s">
        <v>127</v>
      </c>
      <c r="B90" s="497"/>
      <c r="C90" s="497"/>
      <c r="D90" s="497"/>
      <c r="E90" s="497"/>
      <c r="F90" s="497"/>
      <c r="G90" s="497"/>
      <c r="H90" s="283">
        <v>35591</v>
      </c>
      <c r="I90" s="281"/>
      <c r="J90" s="281"/>
      <c r="K90" s="281"/>
      <c r="L90" s="281"/>
    </row>
    <row r="91" spans="1:12" x14ac:dyDescent="0.25">
      <c r="A91" s="496" t="s">
        <v>1284</v>
      </c>
      <c r="B91" s="497"/>
      <c r="C91" s="497"/>
      <c r="D91" s="497"/>
      <c r="E91" s="497"/>
      <c r="F91" s="497"/>
      <c r="G91" s="497"/>
      <c r="H91" s="283">
        <v>573917</v>
      </c>
      <c r="I91" s="281"/>
      <c r="J91" s="281"/>
      <c r="K91" s="281"/>
      <c r="L91" s="281"/>
    </row>
    <row r="92" spans="1:12" x14ac:dyDescent="0.25">
      <c r="A92" s="496" t="s">
        <v>1285</v>
      </c>
      <c r="B92" s="497"/>
      <c r="C92" s="497"/>
      <c r="D92" s="497"/>
      <c r="E92" s="497"/>
      <c r="F92" s="497"/>
      <c r="G92" s="497"/>
      <c r="H92" s="283">
        <v>8609</v>
      </c>
      <c r="I92" s="281"/>
      <c r="J92" s="281"/>
      <c r="K92" s="281"/>
      <c r="L92" s="281"/>
    </row>
    <row r="93" spans="1:12" x14ac:dyDescent="0.25">
      <c r="A93" s="496" t="s">
        <v>1286</v>
      </c>
      <c r="B93" s="497"/>
      <c r="C93" s="497"/>
      <c r="D93" s="497"/>
      <c r="E93" s="497"/>
      <c r="F93" s="497"/>
      <c r="G93" s="497"/>
      <c r="H93" s="283">
        <v>655797</v>
      </c>
      <c r="I93" s="281"/>
      <c r="J93" s="281"/>
      <c r="K93" s="281"/>
      <c r="L93" s="281"/>
    </row>
    <row r="94" spans="1:12" x14ac:dyDescent="0.25">
      <c r="A94" s="496" t="s">
        <v>128</v>
      </c>
      <c r="B94" s="497"/>
      <c r="C94" s="497"/>
      <c r="D94" s="497"/>
      <c r="E94" s="497"/>
      <c r="F94" s="497"/>
      <c r="G94" s="497"/>
      <c r="H94" s="283">
        <v>655797</v>
      </c>
      <c r="I94" s="281"/>
      <c r="J94" s="281"/>
      <c r="K94" s="281"/>
      <c r="L94" s="281"/>
    </row>
  </sheetData>
  <mergeCells count="46">
    <mergeCell ref="A7:L7"/>
    <mergeCell ref="C12:L12"/>
    <mergeCell ref="D16:E16"/>
    <mergeCell ref="D18:E18"/>
    <mergeCell ref="D17:E17"/>
    <mergeCell ref="A90:G90"/>
    <mergeCell ref="A91:G91"/>
    <mergeCell ref="A92:G92"/>
    <mergeCell ref="A93:G93"/>
    <mergeCell ref="A94:G94"/>
    <mergeCell ref="A85:G85"/>
    <mergeCell ref="A86:G86"/>
    <mergeCell ref="A87:G87"/>
    <mergeCell ref="A88:G88"/>
    <mergeCell ref="A89:G89"/>
    <mergeCell ref="A80:G80"/>
    <mergeCell ref="A81:G81"/>
    <mergeCell ref="A82:G82"/>
    <mergeCell ref="A83:G83"/>
    <mergeCell ref="A84:G84"/>
    <mergeCell ref="A63:L63"/>
    <mergeCell ref="A69:L69"/>
    <mergeCell ref="A70:L70"/>
    <mergeCell ref="A74:L74"/>
    <mergeCell ref="A79:G79"/>
    <mergeCell ref="A42:L42"/>
    <mergeCell ref="A45:L45"/>
    <mergeCell ref="A48:L48"/>
    <mergeCell ref="A49:L49"/>
    <mergeCell ref="A50:L50"/>
    <mergeCell ref="A24:L24"/>
    <mergeCell ref="A25:L25"/>
    <mergeCell ref="A29:L29"/>
    <mergeCell ref="A30:L30"/>
    <mergeCell ref="A37:L37"/>
    <mergeCell ref="F21:F22"/>
    <mergeCell ref="G21:G22"/>
    <mergeCell ref="H21:H22"/>
    <mergeCell ref="I21:K21"/>
    <mergeCell ref="A20:A22"/>
    <mergeCell ref="B20:B22"/>
    <mergeCell ref="C20:C22"/>
    <mergeCell ref="D20:D22"/>
    <mergeCell ref="E20:F20"/>
    <mergeCell ref="G20:L20"/>
    <mergeCell ref="E21:E2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opLeftCell="A31" zoomScaleNormal="100" zoomScaleSheetLayoutView="100" workbookViewId="0">
      <selection activeCell="A19" sqref="A19:L46"/>
    </sheetView>
  </sheetViews>
  <sheetFormatPr defaultRowHeight="15" x14ac:dyDescent="0.25"/>
  <cols>
    <col min="1" max="1" width="9.140625" style="53"/>
    <col min="2" max="2" width="11" style="53" customWidth="1"/>
    <col min="3" max="3" width="40.7109375" style="53" customWidth="1"/>
    <col min="4" max="7" width="9.140625" style="53"/>
    <col min="8" max="8" width="10.140625" style="53" customWidth="1"/>
    <col min="9" max="12" width="9.140625" style="53"/>
    <col min="13" max="13" width="10.28515625" style="53" customWidth="1"/>
    <col min="14" max="15" width="9.140625" style="53"/>
    <col min="16" max="16" width="25.42578125" style="53" customWidth="1"/>
    <col min="17" max="16384" width="9.140625" style="53"/>
  </cols>
  <sheetData>
    <row r="1" spans="1:13" ht="15.75" x14ac:dyDescent="0.25">
      <c r="A1" s="1"/>
      <c r="B1" s="26"/>
      <c r="C1" s="26"/>
      <c r="D1" s="26"/>
      <c r="E1" s="26"/>
      <c r="F1" s="26"/>
      <c r="G1" s="26"/>
      <c r="H1" s="26"/>
      <c r="I1" s="488" t="s">
        <v>1</v>
      </c>
      <c r="J1" s="488"/>
      <c r="K1" s="488"/>
      <c r="L1" s="488"/>
      <c r="M1" s="488"/>
    </row>
    <row r="2" spans="1:13" ht="15.75" x14ac:dyDescent="0.25">
      <c r="A2" s="1"/>
      <c r="B2" s="26"/>
      <c r="C2" s="26"/>
      <c r="D2" s="26"/>
      <c r="E2" s="26"/>
      <c r="F2" s="26"/>
      <c r="G2" s="26"/>
      <c r="H2" s="26"/>
      <c r="I2" s="488" t="s">
        <v>135</v>
      </c>
      <c r="J2" s="488"/>
      <c r="K2" s="488"/>
      <c r="L2" s="488"/>
      <c r="M2" s="488"/>
    </row>
    <row r="3" spans="1:13" ht="15.75" x14ac:dyDescent="0.25">
      <c r="A3" s="1"/>
      <c r="B3" s="26"/>
      <c r="C3" s="26"/>
      <c r="D3" s="26"/>
      <c r="E3" s="26"/>
      <c r="F3" s="26"/>
      <c r="G3" s="26"/>
      <c r="H3" s="26"/>
      <c r="I3" s="488" t="s">
        <v>53</v>
      </c>
      <c r="J3" s="488"/>
      <c r="K3" s="488"/>
      <c r="L3" s="488"/>
      <c r="M3" s="488"/>
    </row>
    <row r="4" spans="1:13" ht="15.75" x14ac:dyDescent="0.25">
      <c r="A4" s="1"/>
      <c r="B4" s="26"/>
      <c r="C4" s="26"/>
      <c r="D4" s="26"/>
      <c r="E4" s="26"/>
      <c r="F4" s="26"/>
      <c r="G4" s="26"/>
      <c r="H4" s="26"/>
      <c r="I4" s="488" t="s">
        <v>54</v>
      </c>
      <c r="J4" s="488"/>
      <c r="K4" s="488"/>
      <c r="L4" s="488"/>
      <c r="M4" s="488"/>
    </row>
    <row r="5" spans="1:13" ht="15.75" x14ac:dyDescent="0.25">
      <c r="A5" s="1"/>
      <c r="B5" s="26"/>
      <c r="C5" s="26"/>
      <c r="D5" s="26"/>
      <c r="E5" s="26"/>
      <c r="F5" s="26"/>
      <c r="G5" s="26"/>
      <c r="H5" s="26"/>
      <c r="I5" s="488" t="s">
        <v>55</v>
      </c>
      <c r="J5" s="488"/>
      <c r="K5" s="488"/>
      <c r="L5" s="488"/>
      <c r="M5" s="488"/>
    </row>
    <row r="6" spans="1:13" ht="15.75" x14ac:dyDescent="0.25">
      <c r="A6" s="1"/>
      <c r="B6" s="26"/>
      <c r="C6" s="26"/>
      <c r="D6" s="26"/>
      <c r="E6" s="26"/>
      <c r="F6" s="26"/>
      <c r="G6" s="26"/>
      <c r="H6" s="26"/>
      <c r="I6" s="1"/>
      <c r="J6" s="26"/>
      <c r="K6" s="26"/>
      <c r="L6" s="26"/>
    </row>
    <row r="7" spans="1:13" ht="35.25" customHeight="1" x14ac:dyDescent="0.25">
      <c r="A7" s="502" t="s">
        <v>163</v>
      </c>
      <c r="B7" s="503"/>
      <c r="C7" s="503"/>
      <c r="D7" s="503"/>
      <c r="E7" s="503"/>
      <c r="F7" s="503"/>
      <c r="G7" s="503"/>
      <c r="H7" s="503"/>
      <c r="I7" s="503"/>
      <c r="J7" s="503"/>
      <c r="K7" s="503"/>
      <c r="L7" s="503"/>
    </row>
    <row r="8" spans="1:13" x14ac:dyDescent="0.25">
      <c r="A8" s="52"/>
      <c r="B8" s="54"/>
      <c r="C8" s="55"/>
      <c r="D8" s="56" t="s">
        <v>38</v>
      </c>
      <c r="E8" s="57"/>
      <c r="F8" s="58"/>
      <c r="G8" s="58"/>
      <c r="H8" s="58"/>
      <c r="I8" s="58"/>
      <c r="J8" s="58"/>
      <c r="K8" s="58"/>
      <c r="L8" s="52"/>
    </row>
    <row r="9" spans="1:13" x14ac:dyDescent="0.25">
      <c r="A9" s="52"/>
      <c r="B9" s="52"/>
      <c r="C9" s="59"/>
      <c r="D9" s="60"/>
      <c r="E9" s="52"/>
      <c r="F9" s="52"/>
      <c r="G9" s="52"/>
      <c r="H9" s="52"/>
      <c r="I9" s="52"/>
      <c r="J9" s="52"/>
      <c r="K9" s="52"/>
      <c r="L9" s="52"/>
    </row>
    <row r="10" spans="1:13" ht="15.75" x14ac:dyDescent="0.25">
      <c r="A10" s="52"/>
      <c r="B10" s="52"/>
      <c r="C10" s="59"/>
      <c r="D10" s="61" t="s">
        <v>1287</v>
      </c>
      <c r="E10" s="52"/>
      <c r="F10" s="52"/>
      <c r="G10" s="62"/>
      <c r="H10" s="52"/>
      <c r="I10" s="52"/>
      <c r="J10" s="52"/>
      <c r="K10" s="52"/>
      <c r="L10" s="52"/>
    </row>
    <row r="11" spans="1:13" x14ac:dyDescent="0.25">
      <c r="A11" s="52"/>
      <c r="B11" s="52"/>
      <c r="C11" s="59"/>
      <c r="D11" s="60"/>
      <c r="E11" s="60"/>
      <c r="F11" s="52"/>
      <c r="G11" s="52"/>
      <c r="H11" s="52"/>
      <c r="I11" s="52"/>
      <c r="J11" s="52"/>
      <c r="K11" s="52"/>
      <c r="L11" s="52"/>
    </row>
    <row r="12" spans="1:13" x14ac:dyDescent="0.25">
      <c r="A12" s="52"/>
      <c r="B12" s="63" t="s">
        <v>39</v>
      </c>
      <c r="C12" s="509" t="s">
        <v>93</v>
      </c>
      <c r="D12" s="510"/>
      <c r="E12" s="510"/>
      <c r="F12" s="510"/>
      <c r="G12" s="510"/>
      <c r="H12" s="510"/>
      <c r="I12" s="510"/>
      <c r="J12" s="510"/>
      <c r="K12" s="510"/>
      <c r="L12" s="510"/>
    </row>
    <row r="13" spans="1:13" x14ac:dyDescent="0.25">
      <c r="A13" s="52"/>
      <c r="B13" s="64"/>
      <c r="C13" s="58"/>
      <c r="D13" s="56" t="s">
        <v>40</v>
      </c>
      <c r="E13" s="57"/>
      <c r="F13" s="58"/>
      <c r="G13" s="65"/>
      <c r="H13" s="58"/>
      <c r="I13" s="58"/>
      <c r="J13" s="58"/>
      <c r="K13" s="58"/>
      <c r="L13" s="58"/>
    </row>
    <row r="14" spans="1:13" x14ac:dyDescent="0.25">
      <c r="A14" s="66"/>
      <c r="B14" s="67"/>
      <c r="C14" s="59"/>
      <c r="D14" s="60"/>
      <c r="E14" s="60"/>
      <c r="F14" s="52"/>
      <c r="G14" s="52"/>
      <c r="H14" s="52"/>
      <c r="I14" s="52"/>
      <c r="J14" s="52"/>
      <c r="K14" s="52"/>
      <c r="L14" s="52"/>
    </row>
    <row r="15" spans="1:13" x14ac:dyDescent="0.25">
      <c r="B15" s="286" t="s">
        <v>1288</v>
      </c>
      <c r="C15" s="287"/>
      <c r="D15" s="285"/>
      <c r="E15" s="288"/>
      <c r="F15" s="289"/>
      <c r="G15" s="284"/>
    </row>
    <row r="16" spans="1:13" x14ac:dyDescent="0.25">
      <c r="B16" s="286" t="s">
        <v>134</v>
      </c>
      <c r="C16" s="287"/>
      <c r="D16" s="507" t="s">
        <v>1289</v>
      </c>
      <c r="E16" s="513"/>
      <c r="F16" s="289" t="s">
        <v>116</v>
      </c>
      <c r="G16" s="284"/>
    </row>
    <row r="17" spans="1:12" x14ac:dyDescent="0.25">
      <c r="C17" s="141" t="s">
        <v>161</v>
      </c>
    </row>
    <row r="19" spans="1:12" x14ac:dyDescent="0.25">
      <c r="A19" s="495" t="s">
        <v>41</v>
      </c>
      <c r="B19" s="499" t="s">
        <v>168</v>
      </c>
      <c r="C19" s="495" t="s">
        <v>42</v>
      </c>
      <c r="D19" s="495" t="s">
        <v>43</v>
      </c>
      <c r="E19" s="495" t="s">
        <v>169</v>
      </c>
      <c r="F19" s="495"/>
      <c r="G19" s="495" t="s">
        <v>170</v>
      </c>
      <c r="H19" s="495"/>
      <c r="I19" s="495"/>
      <c r="J19" s="495"/>
      <c r="K19" s="495"/>
      <c r="L19" s="495"/>
    </row>
    <row r="20" spans="1:12" x14ac:dyDescent="0.25">
      <c r="A20" s="495"/>
      <c r="B20" s="499"/>
      <c r="C20" s="495"/>
      <c r="D20" s="495"/>
      <c r="E20" s="495" t="s">
        <v>173</v>
      </c>
      <c r="F20" s="495" t="s">
        <v>174</v>
      </c>
      <c r="G20" s="495" t="s">
        <v>173</v>
      </c>
      <c r="H20" s="495" t="s">
        <v>175</v>
      </c>
      <c r="I20" s="495" t="s">
        <v>176</v>
      </c>
      <c r="J20" s="495"/>
      <c r="K20" s="495"/>
      <c r="L20" s="291"/>
    </row>
    <row r="21" spans="1:12" x14ac:dyDescent="0.25">
      <c r="A21" s="495"/>
      <c r="B21" s="500"/>
      <c r="C21" s="501"/>
      <c r="D21" s="495"/>
      <c r="E21" s="495"/>
      <c r="F21" s="495"/>
      <c r="G21" s="495"/>
      <c r="H21" s="495"/>
      <c r="I21" s="290" t="s">
        <v>177</v>
      </c>
      <c r="J21" s="290" t="s">
        <v>178</v>
      </c>
      <c r="K21" s="290" t="s">
        <v>179</v>
      </c>
      <c r="L21" s="290" t="s">
        <v>180</v>
      </c>
    </row>
    <row r="22" spans="1:12" x14ac:dyDescent="0.25">
      <c r="A22" s="292">
        <v>1</v>
      </c>
      <c r="B22" s="293">
        <v>2</v>
      </c>
      <c r="C22" s="292">
        <v>3</v>
      </c>
      <c r="D22" s="294">
        <v>4</v>
      </c>
      <c r="E22" s="295">
        <v>5</v>
      </c>
      <c r="F22" s="295">
        <v>6</v>
      </c>
      <c r="G22" s="294">
        <v>7</v>
      </c>
      <c r="H22" s="292">
        <v>8</v>
      </c>
      <c r="I22" s="296">
        <v>9</v>
      </c>
      <c r="J22" s="296">
        <v>10</v>
      </c>
      <c r="K22" s="296">
        <v>11</v>
      </c>
      <c r="L22" s="296">
        <v>12</v>
      </c>
    </row>
    <row r="23" spans="1:12" x14ac:dyDescent="0.25">
      <c r="A23" s="498" t="s">
        <v>1290</v>
      </c>
      <c r="B23" s="497"/>
      <c r="C23" s="497"/>
      <c r="D23" s="497"/>
      <c r="E23" s="497"/>
      <c r="F23" s="497"/>
      <c r="G23" s="497"/>
      <c r="H23" s="497"/>
      <c r="I23" s="497"/>
      <c r="J23" s="497"/>
      <c r="K23" s="497"/>
      <c r="L23" s="497"/>
    </row>
    <row r="24" spans="1:12" ht="72" x14ac:dyDescent="0.25">
      <c r="A24" s="297" t="s">
        <v>183</v>
      </c>
      <c r="B24" s="298" t="s">
        <v>1291</v>
      </c>
      <c r="C24" s="299" t="s">
        <v>1292</v>
      </c>
      <c r="D24" s="300" t="s">
        <v>44</v>
      </c>
      <c r="E24" s="301"/>
      <c r="F24" s="302" t="s">
        <v>1293</v>
      </c>
      <c r="G24" s="303">
        <v>788.62</v>
      </c>
      <c r="H24" s="303">
        <v>7886</v>
      </c>
      <c r="I24" s="303">
        <v>7886</v>
      </c>
      <c r="J24" s="303"/>
      <c r="K24" s="303"/>
      <c r="L24" s="303"/>
    </row>
    <row r="25" spans="1:12" ht="36" x14ac:dyDescent="0.25">
      <c r="A25" s="297" t="s">
        <v>188</v>
      </c>
      <c r="B25" s="298" t="s">
        <v>1294</v>
      </c>
      <c r="C25" s="299" t="s">
        <v>1295</v>
      </c>
      <c r="D25" s="300" t="s">
        <v>44</v>
      </c>
      <c r="E25" s="301"/>
      <c r="F25" s="302" t="s">
        <v>1296</v>
      </c>
      <c r="G25" s="303">
        <v>569.55999999999995</v>
      </c>
      <c r="H25" s="303">
        <v>2278</v>
      </c>
      <c r="I25" s="303">
        <v>2278</v>
      </c>
      <c r="J25" s="303"/>
      <c r="K25" s="303"/>
      <c r="L25" s="303"/>
    </row>
    <row r="26" spans="1:12" ht="24" x14ac:dyDescent="0.25">
      <c r="A26" s="297" t="s">
        <v>193</v>
      </c>
      <c r="B26" s="298" t="s">
        <v>1297</v>
      </c>
      <c r="C26" s="299" t="s">
        <v>1298</v>
      </c>
      <c r="D26" s="300" t="s">
        <v>44</v>
      </c>
      <c r="E26" s="301"/>
      <c r="F26" s="303">
        <v>10</v>
      </c>
      <c r="G26" s="303">
        <v>488.15</v>
      </c>
      <c r="H26" s="303">
        <v>4881</v>
      </c>
      <c r="I26" s="303">
        <v>4881</v>
      </c>
      <c r="J26" s="303"/>
      <c r="K26" s="303"/>
      <c r="L26" s="303"/>
    </row>
    <row r="27" spans="1:12" ht="24" x14ac:dyDescent="0.25">
      <c r="A27" s="297" t="s">
        <v>198</v>
      </c>
      <c r="B27" s="298" t="s">
        <v>1299</v>
      </c>
      <c r="C27" s="299" t="s">
        <v>1300</v>
      </c>
      <c r="D27" s="300" t="s">
        <v>1301</v>
      </c>
      <c r="E27" s="301"/>
      <c r="F27" s="303">
        <v>10</v>
      </c>
      <c r="G27" s="303">
        <v>1294.08</v>
      </c>
      <c r="H27" s="303">
        <v>12941</v>
      </c>
      <c r="I27" s="303">
        <v>12941</v>
      </c>
      <c r="J27" s="303"/>
      <c r="K27" s="303"/>
      <c r="L27" s="303"/>
    </row>
    <row r="28" spans="1:12" ht="72" x14ac:dyDescent="0.25">
      <c r="A28" s="297" t="s">
        <v>202</v>
      </c>
      <c r="B28" s="298" t="s">
        <v>1302</v>
      </c>
      <c r="C28" s="299" t="s">
        <v>1303</v>
      </c>
      <c r="D28" s="300" t="s">
        <v>44</v>
      </c>
      <c r="E28" s="301"/>
      <c r="F28" s="303">
        <v>10</v>
      </c>
      <c r="G28" s="303">
        <v>190.5</v>
      </c>
      <c r="H28" s="303">
        <v>1905</v>
      </c>
      <c r="I28" s="303">
        <v>1905</v>
      </c>
      <c r="J28" s="303"/>
      <c r="K28" s="303"/>
      <c r="L28" s="303"/>
    </row>
    <row r="29" spans="1:12" ht="36" x14ac:dyDescent="0.25">
      <c r="A29" s="297" t="s">
        <v>206</v>
      </c>
      <c r="B29" s="298" t="s">
        <v>1304</v>
      </c>
      <c r="C29" s="299" t="s">
        <v>1305</v>
      </c>
      <c r="D29" s="300" t="s">
        <v>1306</v>
      </c>
      <c r="E29" s="301"/>
      <c r="F29" s="302" t="s">
        <v>606</v>
      </c>
      <c r="G29" s="303">
        <v>7715.11</v>
      </c>
      <c r="H29" s="303">
        <v>772</v>
      </c>
      <c r="I29" s="303">
        <v>772</v>
      </c>
      <c r="J29" s="303"/>
      <c r="K29" s="303"/>
      <c r="L29" s="303"/>
    </row>
    <row r="30" spans="1:12" ht="24" x14ac:dyDescent="0.25">
      <c r="A30" s="297" t="s">
        <v>210</v>
      </c>
      <c r="B30" s="298" t="s">
        <v>1307</v>
      </c>
      <c r="C30" s="299" t="s">
        <v>1308</v>
      </c>
      <c r="D30" s="300" t="s">
        <v>44</v>
      </c>
      <c r="E30" s="301"/>
      <c r="F30" s="303">
        <v>4</v>
      </c>
      <c r="G30" s="303">
        <v>1277.29</v>
      </c>
      <c r="H30" s="303">
        <v>5109</v>
      </c>
      <c r="I30" s="303">
        <v>5109</v>
      </c>
      <c r="J30" s="303"/>
      <c r="K30" s="303"/>
      <c r="L30" s="303"/>
    </row>
    <row r="31" spans="1:12" ht="24" x14ac:dyDescent="0.25">
      <c r="A31" s="297" t="s">
        <v>215</v>
      </c>
      <c r="B31" s="298" t="s">
        <v>1309</v>
      </c>
      <c r="C31" s="299" t="s">
        <v>1310</v>
      </c>
      <c r="D31" s="300" t="s">
        <v>1301</v>
      </c>
      <c r="E31" s="301"/>
      <c r="F31" s="303">
        <v>4</v>
      </c>
      <c r="G31" s="303">
        <v>905.72</v>
      </c>
      <c r="H31" s="303">
        <v>3623</v>
      </c>
      <c r="I31" s="303">
        <v>3623</v>
      </c>
      <c r="J31" s="303"/>
      <c r="K31" s="303"/>
      <c r="L31" s="303"/>
    </row>
    <row r="32" spans="1:12" ht="24" x14ac:dyDescent="0.25">
      <c r="A32" s="297" t="s">
        <v>219</v>
      </c>
      <c r="B32" s="298" t="s">
        <v>1311</v>
      </c>
      <c r="C32" s="299" t="s">
        <v>1312</v>
      </c>
      <c r="D32" s="300" t="s">
        <v>44</v>
      </c>
      <c r="E32" s="301"/>
      <c r="F32" s="303">
        <v>27</v>
      </c>
      <c r="G32" s="303">
        <v>595.30999999999995</v>
      </c>
      <c r="H32" s="303">
        <v>16073</v>
      </c>
      <c r="I32" s="303">
        <v>16073</v>
      </c>
      <c r="J32" s="303"/>
      <c r="K32" s="303"/>
      <c r="L32" s="303"/>
    </row>
    <row r="33" spans="1:12" ht="48" x14ac:dyDescent="0.25">
      <c r="A33" s="297" t="s">
        <v>224</v>
      </c>
      <c r="B33" s="298" t="s">
        <v>1313</v>
      </c>
      <c r="C33" s="299" t="s">
        <v>1314</v>
      </c>
      <c r="D33" s="300" t="s">
        <v>1315</v>
      </c>
      <c r="E33" s="301"/>
      <c r="F33" s="303">
        <v>5</v>
      </c>
      <c r="G33" s="303">
        <v>238.12</v>
      </c>
      <c r="H33" s="303">
        <v>1191</v>
      </c>
      <c r="I33" s="303">
        <v>1191</v>
      </c>
      <c r="J33" s="303"/>
      <c r="K33" s="303"/>
      <c r="L33" s="303"/>
    </row>
    <row r="34" spans="1:12" ht="36" x14ac:dyDescent="0.25">
      <c r="A34" s="297" t="s">
        <v>228</v>
      </c>
      <c r="B34" s="298" t="s">
        <v>1316</v>
      </c>
      <c r="C34" s="299" t="s">
        <v>1317</v>
      </c>
      <c r="D34" s="300" t="s">
        <v>44</v>
      </c>
      <c r="E34" s="301"/>
      <c r="F34" s="303">
        <v>3</v>
      </c>
      <c r="G34" s="303">
        <v>2015.47</v>
      </c>
      <c r="H34" s="303">
        <v>6046</v>
      </c>
      <c r="I34" s="303">
        <v>6046</v>
      </c>
      <c r="J34" s="303"/>
      <c r="K34" s="303"/>
      <c r="L34" s="303"/>
    </row>
    <row r="35" spans="1:12" ht="36" x14ac:dyDescent="0.25">
      <c r="A35" s="297" t="s">
        <v>232</v>
      </c>
      <c r="B35" s="298" t="s">
        <v>1318</v>
      </c>
      <c r="C35" s="299" t="s">
        <v>1319</v>
      </c>
      <c r="D35" s="300" t="s">
        <v>1320</v>
      </c>
      <c r="E35" s="301"/>
      <c r="F35" s="303">
        <v>3</v>
      </c>
      <c r="G35" s="303">
        <v>1533.67</v>
      </c>
      <c r="H35" s="303">
        <v>4601</v>
      </c>
      <c r="I35" s="303">
        <v>4601</v>
      </c>
      <c r="J35" s="303"/>
      <c r="K35" s="303"/>
      <c r="L35" s="303"/>
    </row>
    <row r="36" spans="1:12" ht="48" x14ac:dyDescent="0.25">
      <c r="A36" s="297" t="s">
        <v>236</v>
      </c>
      <c r="B36" s="298" t="s">
        <v>1321</v>
      </c>
      <c r="C36" s="299" t="s">
        <v>1322</v>
      </c>
      <c r="D36" s="300" t="s">
        <v>1320</v>
      </c>
      <c r="E36" s="301"/>
      <c r="F36" s="303">
        <v>3</v>
      </c>
      <c r="G36" s="303">
        <v>383.06</v>
      </c>
      <c r="H36" s="303">
        <v>1149</v>
      </c>
      <c r="I36" s="303">
        <v>1149</v>
      </c>
      <c r="J36" s="303"/>
      <c r="K36" s="303"/>
      <c r="L36" s="303"/>
    </row>
    <row r="37" spans="1:12" x14ac:dyDescent="0.25">
      <c r="A37" s="496" t="s">
        <v>283</v>
      </c>
      <c r="B37" s="497"/>
      <c r="C37" s="497"/>
      <c r="D37" s="497"/>
      <c r="E37" s="497"/>
      <c r="F37" s="497"/>
      <c r="G37" s="497"/>
      <c r="H37" s="304">
        <v>68455</v>
      </c>
      <c r="I37" s="304">
        <v>68455</v>
      </c>
      <c r="J37" s="303"/>
      <c r="K37" s="303"/>
      <c r="L37" s="303"/>
    </row>
    <row r="38" spans="1:12" x14ac:dyDescent="0.25">
      <c r="A38" s="496" t="s">
        <v>119</v>
      </c>
      <c r="B38" s="497"/>
      <c r="C38" s="497"/>
      <c r="D38" s="497"/>
      <c r="E38" s="497"/>
      <c r="F38" s="497"/>
      <c r="G38" s="497"/>
      <c r="H38" s="304">
        <v>50657</v>
      </c>
      <c r="I38" s="303"/>
      <c r="J38" s="303"/>
      <c r="K38" s="303"/>
      <c r="L38" s="303"/>
    </row>
    <row r="39" spans="1:12" x14ac:dyDescent="0.25">
      <c r="A39" s="496" t="s">
        <v>120</v>
      </c>
      <c r="B39" s="497"/>
      <c r="C39" s="497"/>
      <c r="D39" s="497"/>
      <c r="E39" s="497"/>
      <c r="F39" s="497"/>
      <c r="G39" s="497"/>
      <c r="H39" s="304">
        <v>24644</v>
      </c>
      <c r="I39" s="303"/>
      <c r="J39" s="303"/>
      <c r="K39" s="303"/>
      <c r="L39" s="303"/>
    </row>
    <row r="40" spans="1:12" x14ac:dyDescent="0.25">
      <c r="A40" s="496" t="s">
        <v>121</v>
      </c>
      <c r="B40" s="497"/>
      <c r="C40" s="497"/>
      <c r="D40" s="497"/>
      <c r="E40" s="497"/>
      <c r="F40" s="497"/>
      <c r="G40" s="497"/>
      <c r="H40" s="303"/>
      <c r="I40" s="303"/>
      <c r="J40" s="303"/>
      <c r="K40" s="303"/>
      <c r="L40" s="303"/>
    </row>
    <row r="41" spans="1:12" x14ac:dyDescent="0.25">
      <c r="A41" s="496" t="s">
        <v>122</v>
      </c>
      <c r="B41" s="497"/>
      <c r="C41" s="497"/>
      <c r="D41" s="497"/>
      <c r="E41" s="497"/>
      <c r="F41" s="497"/>
      <c r="G41" s="497"/>
      <c r="H41" s="304">
        <v>143756</v>
      </c>
      <c r="I41" s="303"/>
      <c r="J41" s="303"/>
      <c r="K41" s="303"/>
      <c r="L41" s="303"/>
    </row>
    <row r="42" spans="1:12" x14ac:dyDescent="0.25">
      <c r="A42" s="496" t="s">
        <v>123</v>
      </c>
      <c r="B42" s="497"/>
      <c r="C42" s="497"/>
      <c r="D42" s="497"/>
      <c r="E42" s="497"/>
      <c r="F42" s="497"/>
      <c r="G42" s="497"/>
      <c r="H42" s="303"/>
      <c r="I42" s="303"/>
      <c r="J42" s="303"/>
      <c r="K42" s="303"/>
      <c r="L42" s="303"/>
    </row>
    <row r="43" spans="1:12" x14ac:dyDescent="0.25">
      <c r="A43" s="496" t="s">
        <v>125</v>
      </c>
      <c r="B43" s="497"/>
      <c r="C43" s="497"/>
      <c r="D43" s="497"/>
      <c r="E43" s="497"/>
      <c r="F43" s="497"/>
      <c r="G43" s="497"/>
      <c r="H43" s="304">
        <v>68455</v>
      </c>
      <c r="I43" s="303"/>
      <c r="J43" s="303"/>
      <c r="K43" s="303"/>
      <c r="L43" s="303"/>
    </row>
    <row r="44" spans="1:12" x14ac:dyDescent="0.25">
      <c r="A44" s="496" t="s">
        <v>126</v>
      </c>
      <c r="B44" s="497"/>
      <c r="C44" s="497"/>
      <c r="D44" s="497"/>
      <c r="E44" s="497"/>
      <c r="F44" s="497"/>
      <c r="G44" s="497"/>
      <c r="H44" s="304">
        <v>50657</v>
      </c>
      <c r="I44" s="303"/>
      <c r="J44" s="303"/>
      <c r="K44" s="303"/>
      <c r="L44" s="303"/>
    </row>
    <row r="45" spans="1:12" x14ac:dyDescent="0.25">
      <c r="A45" s="496" t="s">
        <v>127</v>
      </c>
      <c r="B45" s="497"/>
      <c r="C45" s="497"/>
      <c r="D45" s="497"/>
      <c r="E45" s="497"/>
      <c r="F45" s="497"/>
      <c r="G45" s="497"/>
      <c r="H45" s="304">
        <v>24644</v>
      </c>
      <c r="I45" s="303"/>
      <c r="J45" s="303"/>
      <c r="K45" s="303"/>
      <c r="L45" s="303"/>
    </row>
    <row r="46" spans="1:12" x14ac:dyDescent="0.25">
      <c r="A46" s="496" t="s">
        <v>128</v>
      </c>
      <c r="B46" s="497"/>
      <c r="C46" s="497"/>
      <c r="D46" s="497"/>
      <c r="E46" s="497"/>
      <c r="F46" s="497"/>
      <c r="G46" s="497"/>
      <c r="H46" s="304">
        <v>143756</v>
      </c>
      <c r="I46" s="303"/>
      <c r="J46" s="303"/>
      <c r="K46" s="303"/>
      <c r="L46" s="303"/>
    </row>
  </sheetData>
  <mergeCells count="30">
    <mergeCell ref="A40:G40"/>
    <mergeCell ref="F20:F21"/>
    <mergeCell ref="G20:G21"/>
    <mergeCell ref="H20:H21"/>
    <mergeCell ref="I20:K20"/>
    <mergeCell ref="A19:A21"/>
    <mergeCell ref="D16:E16"/>
    <mergeCell ref="A23:L23"/>
    <mergeCell ref="A37:G37"/>
    <mergeCell ref="A38:G38"/>
    <mergeCell ref="A39:G39"/>
    <mergeCell ref="B19:B21"/>
    <mergeCell ref="C19:C21"/>
    <mergeCell ref="D19:D21"/>
    <mergeCell ref="E19:F19"/>
    <mergeCell ref="G19:L19"/>
    <mergeCell ref="E20:E21"/>
    <mergeCell ref="I4:M4"/>
    <mergeCell ref="I3:M3"/>
    <mergeCell ref="I2:M2"/>
    <mergeCell ref="I1:M1"/>
    <mergeCell ref="C12:L12"/>
    <mergeCell ref="I5:M5"/>
    <mergeCell ref="A7:L7"/>
    <mergeCell ref="A46:G46"/>
    <mergeCell ref="A41:G41"/>
    <mergeCell ref="A42:G42"/>
    <mergeCell ref="A43:G43"/>
    <mergeCell ref="A44:G44"/>
    <mergeCell ref="A45:G45"/>
  </mergeCells>
  <pageMargins left="0.70866141732283472" right="0.70866141732283472" top="0.74803149606299213" bottom="0.74803149606299213" header="0.31496062992125984" footer="0.31496062992125984"/>
  <pageSetup paperSize="9" scale="84" fitToHeight="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8"/>
  <sheetViews>
    <sheetView workbookViewId="0">
      <selection activeCell="Q1" sqref="Q1:AA1048576"/>
    </sheetView>
  </sheetViews>
  <sheetFormatPr defaultRowHeight="15" x14ac:dyDescent="0.25"/>
  <cols>
    <col min="1" max="1" width="6.140625" style="110" customWidth="1"/>
    <col min="11" max="11" width="12.42578125" customWidth="1"/>
    <col min="12" max="12" width="13.5703125" customWidth="1"/>
  </cols>
  <sheetData>
    <row r="3" spans="1:12" ht="15.75" customHeight="1" x14ac:dyDescent="0.25">
      <c r="A3" s="119"/>
      <c r="B3" s="514" t="s">
        <v>69</v>
      </c>
      <c r="C3" s="515"/>
      <c r="D3" s="515"/>
      <c r="E3" s="515"/>
      <c r="F3" s="515"/>
      <c r="G3" s="515"/>
      <c r="H3" s="515"/>
      <c r="I3" s="515"/>
      <c r="J3" s="515"/>
      <c r="K3" s="116"/>
      <c r="L3" s="114"/>
    </row>
    <row r="4" spans="1:12" ht="57.75" customHeight="1" x14ac:dyDescent="0.25">
      <c r="A4" s="119">
        <v>1</v>
      </c>
      <c r="B4" s="519" t="s">
        <v>1324</v>
      </c>
      <c r="C4" s="520"/>
      <c r="D4" s="520"/>
      <c r="E4" s="520"/>
      <c r="F4" s="520"/>
      <c r="G4" s="520"/>
      <c r="H4" s="520"/>
      <c r="I4" s="520"/>
      <c r="J4" s="520"/>
      <c r="K4" s="115">
        <f>267309+267309</f>
        <v>534618</v>
      </c>
      <c r="L4" s="114">
        <f>K4*6.16</f>
        <v>3293247</v>
      </c>
    </row>
    <row r="5" spans="1:12" ht="23.25" customHeight="1" x14ac:dyDescent="0.25">
      <c r="A5" s="119">
        <v>2</v>
      </c>
      <c r="B5" s="519" t="s">
        <v>1325</v>
      </c>
      <c r="C5" s="520"/>
      <c r="D5" s="520"/>
      <c r="E5" s="520"/>
      <c r="F5" s="520"/>
      <c r="G5" s="520"/>
      <c r="H5" s="520"/>
      <c r="I5" s="520"/>
      <c r="J5" s="520"/>
      <c r="K5" s="115">
        <v>247960</v>
      </c>
      <c r="L5" s="114">
        <f t="shared" ref="L5:L7" si="0">K5*6.16</f>
        <v>1527434</v>
      </c>
    </row>
    <row r="6" spans="1:12" ht="67.5" customHeight="1" x14ac:dyDescent="0.25">
      <c r="A6" s="119">
        <v>3</v>
      </c>
      <c r="B6" s="519" t="s">
        <v>1326</v>
      </c>
      <c r="C6" s="520"/>
      <c r="D6" s="520"/>
      <c r="E6" s="520"/>
      <c r="F6" s="520"/>
      <c r="G6" s="520"/>
      <c r="H6" s="520"/>
      <c r="I6" s="520"/>
      <c r="J6" s="520"/>
      <c r="K6" s="115">
        <v>686658</v>
      </c>
      <c r="L6" s="114">
        <f t="shared" si="0"/>
        <v>4229813</v>
      </c>
    </row>
    <row r="7" spans="1:12" s="138" customFormat="1" ht="102" customHeight="1" x14ac:dyDescent="0.25">
      <c r="A7" s="119">
        <v>4</v>
      </c>
      <c r="B7" s="516" t="s">
        <v>1327</v>
      </c>
      <c r="C7" s="517"/>
      <c r="D7" s="517"/>
      <c r="E7" s="517"/>
      <c r="F7" s="517"/>
      <c r="G7" s="517"/>
      <c r="H7" s="517"/>
      <c r="I7" s="517"/>
      <c r="J7" s="518"/>
      <c r="K7" s="115">
        <v>610363</v>
      </c>
      <c r="L7" s="114">
        <f t="shared" si="0"/>
        <v>3759836</v>
      </c>
    </row>
    <row r="8" spans="1:12" ht="15.75" customHeight="1" x14ac:dyDescent="0.25">
      <c r="A8" s="113"/>
      <c r="B8" s="514" t="s">
        <v>100</v>
      </c>
      <c r="C8" s="515"/>
      <c r="D8" s="515"/>
      <c r="E8" s="515"/>
      <c r="F8" s="515"/>
      <c r="G8" s="515"/>
      <c r="H8" s="515"/>
      <c r="I8" s="515"/>
      <c r="J8" s="515"/>
      <c r="K8" s="117">
        <f>K4+K5+K6+K7</f>
        <v>2079599</v>
      </c>
      <c r="L8" s="118">
        <f>L4+L5+L6+L7</f>
        <v>12810330</v>
      </c>
    </row>
  </sheetData>
  <mergeCells count="6">
    <mergeCell ref="B8:J8"/>
    <mergeCell ref="B7:J7"/>
    <mergeCell ref="B3:J3"/>
    <mergeCell ref="B4:J4"/>
    <mergeCell ref="B5:J5"/>
    <mergeCell ref="B6:J6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7"/>
  <sheetViews>
    <sheetView topLeftCell="A14" workbookViewId="0">
      <selection activeCell="F9" sqref="F9"/>
    </sheetView>
  </sheetViews>
  <sheetFormatPr defaultRowHeight="15" x14ac:dyDescent="0.25"/>
  <cols>
    <col min="1" max="1" width="5.85546875" customWidth="1"/>
    <col min="2" max="2" width="13" hidden="1" customWidth="1"/>
    <col min="3" max="3" width="61" customWidth="1"/>
    <col min="6" max="6" width="12.7109375" customWidth="1"/>
    <col min="7" max="7" width="14" customWidth="1"/>
  </cols>
  <sheetData>
    <row r="3" spans="1:7" x14ac:dyDescent="0.25">
      <c r="A3" s="527" t="s">
        <v>41</v>
      </c>
      <c r="B3" s="529" t="s">
        <v>62</v>
      </c>
      <c r="C3" s="527" t="s">
        <v>42</v>
      </c>
      <c r="D3" s="527" t="s">
        <v>43</v>
      </c>
      <c r="E3" s="525" t="s">
        <v>101</v>
      </c>
      <c r="F3" s="120" t="s">
        <v>111</v>
      </c>
      <c r="G3" s="122" t="s">
        <v>112</v>
      </c>
    </row>
    <row r="4" spans="1:7" x14ac:dyDescent="0.25">
      <c r="A4" s="528"/>
      <c r="B4" s="530"/>
      <c r="C4" s="526"/>
      <c r="D4" s="526"/>
      <c r="E4" s="526"/>
      <c r="F4" s="121" t="s">
        <v>30</v>
      </c>
      <c r="G4" s="121" t="s">
        <v>30</v>
      </c>
    </row>
    <row r="5" spans="1:7" x14ac:dyDescent="0.25">
      <c r="A5" s="123">
        <v>1</v>
      </c>
      <c r="B5" s="124">
        <v>2</v>
      </c>
      <c r="C5" s="123">
        <v>3</v>
      </c>
      <c r="D5" s="123">
        <v>4</v>
      </c>
      <c r="E5" s="123">
        <v>5</v>
      </c>
      <c r="F5" s="123">
        <v>6</v>
      </c>
      <c r="G5" s="123">
        <v>7</v>
      </c>
    </row>
    <row r="6" spans="1:7" x14ac:dyDescent="0.25">
      <c r="A6" s="523" t="s">
        <v>102</v>
      </c>
      <c r="B6" s="524"/>
      <c r="C6" s="524"/>
      <c r="D6" s="524"/>
      <c r="E6" s="524"/>
      <c r="F6" s="524"/>
      <c r="G6" s="524"/>
    </row>
    <row r="7" spans="1:7" x14ac:dyDescent="0.25">
      <c r="A7" s="523" t="s">
        <v>103</v>
      </c>
      <c r="B7" s="524"/>
      <c r="C7" s="524"/>
      <c r="D7" s="524"/>
      <c r="E7" s="524"/>
      <c r="F7" s="524"/>
      <c r="G7" s="524"/>
    </row>
    <row r="8" spans="1:7" ht="29.25" customHeight="1" x14ac:dyDescent="0.25">
      <c r="A8" s="125">
        <v>1</v>
      </c>
      <c r="B8" s="126" t="s">
        <v>104</v>
      </c>
      <c r="C8" s="127" t="s">
        <v>1323</v>
      </c>
      <c r="D8" s="125" t="s">
        <v>44</v>
      </c>
      <c r="E8" s="128">
        <f>2+2</f>
        <v>4</v>
      </c>
      <c r="F8" s="129">
        <f>38761.44+38761.44</f>
        <v>77523</v>
      </c>
      <c r="G8" s="129">
        <f>238770.48+238770.48</f>
        <v>477541</v>
      </c>
    </row>
    <row r="9" spans="1:7" ht="46.5" customHeight="1" x14ac:dyDescent="0.25">
      <c r="A9" s="125">
        <v>2</v>
      </c>
      <c r="B9" s="126" t="s">
        <v>75</v>
      </c>
      <c r="C9" s="127" t="s">
        <v>718</v>
      </c>
      <c r="D9" s="125" t="s">
        <v>44</v>
      </c>
      <c r="E9" s="128">
        <f>5+5</f>
        <v>10</v>
      </c>
      <c r="F9" s="129">
        <f>239.7+239.7</f>
        <v>479</v>
      </c>
      <c r="G9" s="129">
        <f>5993.55+5993.55</f>
        <v>11987</v>
      </c>
    </row>
    <row r="10" spans="1:7" ht="43.5" customHeight="1" x14ac:dyDescent="0.25">
      <c r="A10" s="125">
        <v>3</v>
      </c>
      <c r="B10" s="126" t="s">
        <v>74</v>
      </c>
      <c r="C10" s="127" t="s">
        <v>718</v>
      </c>
      <c r="D10" s="125" t="s">
        <v>44</v>
      </c>
      <c r="E10" s="128">
        <v>1</v>
      </c>
      <c r="F10" s="129">
        <v>48</v>
      </c>
      <c r="G10" s="129">
        <v>1199</v>
      </c>
    </row>
    <row r="11" spans="1:7" ht="184.5" customHeight="1" x14ac:dyDescent="0.25">
      <c r="A11" s="125">
        <v>4</v>
      </c>
      <c r="B11" s="126" t="s">
        <v>105</v>
      </c>
      <c r="C11" s="127" t="s">
        <v>1190</v>
      </c>
      <c r="D11" s="125" t="s">
        <v>68</v>
      </c>
      <c r="E11" s="128">
        <v>1</v>
      </c>
      <c r="F11" s="129">
        <v>3897</v>
      </c>
      <c r="G11" s="129">
        <v>24006</v>
      </c>
    </row>
    <row r="12" spans="1:7" ht="30" customHeight="1" x14ac:dyDescent="0.25">
      <c r="A12" s="125">
        <v>5</v>
      </c>
      <c r="B12" s="126" t="s">
        <v>106</v>
      </c>
      <c r="C12" s="127" t="s">
        <v>1212</v>
      </c>
      <c r="D12" s="125" t="s">
        <v>44</v>
      </c>
      <c r="E12" s="128">
        <v>1</v>
      </c>
      <c r="F12" s="129">
        <v>104</v>
      </c>
      <c r="G12" s="129">
        <v>642</v>
      </c>
    </row>
    <row r="13" spans="1:7" ht="140.25" x14ac:dyDescent="0.25">
      <c r="A13" s="125">
        <v>6</v>
      </c>
      <c r="B13" s="126" t="s">
        <v>107</v>
      </c>
      <c r="C13" s="127" t="s">
        <v>1205</v>
      </c>
      <c r="D13" s="125" t="s">
        <v>68</v>
      </c>
      <c r="E13" s="128">
        <v>1</v>
      </c>
      <c r="F13" s="129">
        <v>1051</v>
      </c>
      <c r="G13" s="129">
        <v>6474</v>
      </c>
    </row>
    <row r="14" spans="1:7" ht="28.5" customHeight="1" x14ac:dyDescent="0.25">
      <c r="A14" s="125">
        <v>7</v>
      </c>
      <c r="B14" s="126" t="s">
        <v>108</v>
      </c>
      <c r="C14" s="127" t="s">
        <v>1216</v>
      </c>
      <c r="D14" s="125" t="s">
        <v>44</v>
      </c>
      <c r="E14" s="128">
        <v>1</v>
      </c>
      <c r="F14" s="129">
        <v>95</v>
      </c>
      <c r="G14" s="129">
        <v>583</v>
      </c>
    </row>
    <row r="15" spans="1:7" ht="36.75" customHeight="1" x14ac:dyDescent="0.25">
      <c r="A15" s="125">
        <v>8</v>
      </c>
      <c r="B15" s="126" t="s">
        <v>109</v>
      </c>
      <c r="C15" s="127" t="s">
        <v>1328</v>
      </c>
      <c r="D15" s="125" t="s">
        <v>44</v>
      </c>
      <c r="E15" s="128">
        <v>2</v>
      </c>
      <c r="F15" s="129">
        <v>4165</v>
      </c>
      <c r="G15" s="129">
        <v>25658</v>
      </c>
    </row>
    <row r="16" spans="1:7" ht="51" x14ac:dyDescent="0.25">
      <c r="A16" s="125">
        <v>9</v>
      </c>
      <c r="B16" s="126" t="s">
        <v>73</v>
      </c>
      <c r="C16" s="127" t="s">
        <v>1329</v>
      </c>
      <c r="D16" s="125" t="s">
        <v>68</v>
      </c>
      <c r="E16" s="128">
        <v>1</v>
      </c>
      <c r="F16" s="129">
        <v>2582</v>
      </c>
      <c r="G16" s="129">
        <v>15908</v>
      </c>
    </row>
    <row r="17" spans="1:7" x14ac:dyDescent="0.25">
      <c r="A17" s="521" t="s">
        <v>110</v>
      </c>
      <c r="B17" s="522"/>
      <c r="C17" s="522"/>
      <c r="D17" s="522"/>
      <c r="E17" s="522"/>
      <c r="F17" s="130">
        <f>SUM(F8:F16)</f>
        <v>89944</v>
      </c>
      <c r="G17" s="130">
        <f>SUM(G8:G16)</f>
        <v>563998</v>
      </c>
    </row>
  </sheetData>
  <mergeCells count="8">
    <mergeCell ref="A17:E17"/>
    <mergeCell ref="A6:G6"/>
    <mergeCell ref="A7:G7"/>
    <mergeCell ref="E3:E4"/>
    <mergeCell ref="A3:A4"/>
    <mergeCell ref="B3:B4"/>
    <mergeCell ref="D3:D4"/>
    <mergeCell ref="C3:C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abSelected="1" topLeftCell="A13" zoomScale="120" zoomScaleNormal="120" zoomScaleSheetLayoutView="100" workbookViewId="0">
      <selection activeCell="H29" sqref="H29"/>
    </sheetView>
  </sheetViews>
  <sheetFormatPr defaultRowHeight="15" x14ac:dyDescent="0.25"/>
  <cols>
    <col min="1" max="1" width="6" style="36" customWidth="1"/>
    <col min="2" max="2" width="56.85546875" style="36" customWidth="1"/>
    <col min="3" max="3" width="9.140625" style="36" customWidth="1"/>
    <col min="4" max="4" width="17.85546875" style="36" customWidth="1"/>
    <col min="5" max="5" width="11.85546875" style="36" customWidth="1"/>
    <col min="6" max="6" width="11.7109375" style="51" customWidth="1"/>
    <col min="7" max="7" width="11.85546875" style="36" customWidth="1"/>
    <col min="8" max="8" width="14.28515625" style="36" customWidth="1"/>
    <col min="9" max="9" width="13" style="36" customWidth="1"/>
    <col min="10" max="10" width="14.85546875" style="36" customWidth="1"/>
    <col min="11" max="11" width="13.42578125" style="36" customWidth="1"/>
    <col min="12" max="250" width="9.140625" style="36"/>
    <col min="251" max="251" width="6" style="36" customWidth="1"/>
    <col min="252" max="252" width="51.7109375" style="36" customWidth="1"/>
    <col min="253" max="253" width="9.140625" style="36" customWidth="1"/>
    <col min="254" max="254" width="12.140625" style="36" customWidth="1"/>
    <col min="255" max="255" width="11.85546875" style="36" customWidth="1"/>
    <col min="256" max="256" width="11.7109375" style="36" customWidth="1"/>
    <col min="257" max="257" width="11.85546875" style="36" customWidth="1"/>
    <col min="258" max="258" width="14.28515625" style="36" customWidth="1"/>
    <col min="259" max="260" width="0" style="36" hidden="1" customWidth="1"/>
    <col min="261" max="261" width="13" style="36" customWidth="1"/>
    <col min="262" max="265" width="0" style="36" hidden="1" customWidth="1"/>
    <col min="266" max="266" width="14.85546875" style="36" customWidth="1"/>
    <col min="267" max="267" width="13.42578125" style="36" customWidth="1"/>
    <col min="268" max="506" width="9.140625" style="36"/>
    <col min="507" max="507" width="6" style="36" customWidth="1"/>
    <col min="508" max="508" width="51.7109375" style="36" customWidth="1"/>
    <col min="509" max="509" width="9.140625" style="36" customWidth="1"/>
    <col min="510" max="510" width="12.140625" style="36" customWidth="1"/>
    <col min="511" max="511" width="11.85546875" style="36" customWidth="1"/>
    <col min="512" max="512" width="11.7109375" style="36" customWidth="1"/>
    <col min="513" max="513" width="11.85546875" style="36" customWidth="1"/>
    <col min="514" max="514" width="14.28515625" style="36" customWidth="1"/>
    <col min="515" max="516" width="0" style="36" hidden="1" customWidth="1"/>
    <col min="517" max="517" width="13" style="36" customWidth="1"/>
    <col min="518" max="521" width="0" style="36" hidden="1" customWidth="1"/>
    <col min="522" max="522" width="14.85546875" style="36" customWidth="1"/>
    <col min="523" max="523" width="13.42578125" style="36" customWidth="1"/>
    <col min="524" max="762" width="9.140625" style="36"/>
    <col min="763" max="763" width="6" style="36" customWidth="1"/>
    <col min="764" max="764" width="51.7109375" style="36" customWidth="1"/>
    <col min="765" max="765" width="9.140625" style="36" customWidth="1"/>
    <col min="766" max="766" width="12.140625" style="36" customWidth="1"/>
    <col min="767" max="767" width="11.85546875" style="36" customWidth="1"/>
    <col min="768" max="768" width="11.7109375" style="36" customWidth="1"/>
    <col min="769" max="769" width="11.85546875" style="36" customWidth="1"/>
    <col min="770" max="770" width="14.28515625" style="36" customWidth="1"/>
    <col min="771" max="772" width="0" style="36" hidden="1" customWidth="1"/>
    <col min="773" max="773" width="13" style="36" customWidth="1"/>
    <col min="774" max="777" width="0" style="36" hidden="1" customWidth="1"/>
    <col min="778" max="778" width="14.85546875" style="36" customWidth="1"/>
    <col min="779" max="779" width="13.42578125" style="36" customWidth="1"/>
    <col min="780" max="1018" width="9.140625" style="36"/>
    <col min="1019" max="1019" width="6" style="36" customWidth="1"/>
    <col min="1020" max="1020" width="51.7109375" style="36" customWidth="1"/>
    <col min="1021" max="1021" width="9.140625" style="36" customWidth="1"/>
    <col min="1022" max="1022" width="12.140625" style="36" customWidth="1"/>
    <col min="1023" max="1023" width="11.85546875" style="36" customWidth="1"/>
    <col min="1024" max="1024" width="11.7109375" style="36" customWidth="1"/>
    <col min="1025" max="1025" width="11.85546875" style="36" customWidth="1"/>
    <col min="1026" max="1026" width="14.28515625" style="36" customWidth="1"/>
    <col min="1027" max="1028" width="0" style="36" hidden="1" customWidth="1"/>
    <col min="1029" max="1029" width="13" style="36" customWidth="1"/>
    <col min="1030" max="1033" width="0" style="36" hidden="1" customWidth="1"/>
    <col min="1034" max="1034" width="14.85546875" style="36" customWidth="1"/>
    <col min="1035" max="1035" width="13.42578125" style="36" customWidth="1"/>
    <col min="1036" max="1274" width="9.140625" style="36"/>
    <col min="1275" max="1275" width="6" style="36" customWidth="1"/>
    <col min="1276" max="1276" width="51.7109375" style="36" customWidth="1"/>
    <col min="1277" max="1277" width="9.140625" style="36" customWidth="1"/>
    <col min="1278" max="1278" width="12.140625" style="36" customWidth="1"/>
    <col min="1279" max="1279" width="11.85546875" style="36" customWidth="1"/>
    <col min="1280" max="1280" width="11.7109375" style="36" customWidth="1"/>
    <col min="1281" max="1281" width="11.85546875" style="36" customWidth="1"/>
    <col min="1282" max="1282" width="14.28515625" style="36" customWidth="1"/>
    <col min="1283" max="1284" width="0" style="36" hidden="1" customWidth="1"/>
    <col min="1285" max="1285" width="13" style="36" customWidth="1"/>
    <col min="1286" max="1289" width="0" style="36" hidden="1" customWidth="1"/>
    <col min="1290" max="1290" width="14.85546875" style="36" customWidth="1"/>
    <col min="1291" max="1291" width="13.42578125" style="36" customWidth="1"/>
    <col min="1292" max="1530" width="9.140625" style="36"/>
    <col min="1531" max="1531" width="6" style="36" customWidth="1"/>
    <col min="1532" max="1532" width="51.7109375" style="36" customWidth="1"/>
    <col min="1533" max="1533" width="9.140625" style="36" customWidth="1"/>
    <col min="1534" max="1534" width="12.140625" style="36" customWidth="1"/>
    <col min="1535" max="1535" width="11.85546875" style="36" customWidth="1"/>
    <col min="1536" max="1536" width="11.7109375" style="36" customWidth="1"/>
    <col min="1537" max="1537" width="11.85546875" style="36" customWidth="1"/>
    <col min="1538" max="1538" width="14.28515625" style="36" customWidth="1"/>
    <col min="1539" max="1540" width="0" style="36" hidden="1" customWidth="1"/>
    <col min="1541" max="1541" width="13" style="36" customWidth="1"/>
    <col min="1542" max="1545" width="0" style="36" hidden="1" customWidth="1"/>
    <col min="1546" max="1546" width="14.85546875" style="36" customWidth="1"/>
    <col min="1547" max="1547" width="13.42578125" style="36" customWidth="1"/>
    <col min="1548" max="1786" width="9.140625" style="36"/>
    <col min="1787" max="1787" width="6" style="36" customWidth="1"/>
    <col min="1788" max="1788" width="51.7109375" style="36" customWidth="1"/>
    <col min="1789" max="1789" width="9.140625" style="36" customWidth="1"/>
    <col min="1790" max="1790" width="12.140625" style="36" customWidth="1"/>
    <col min="1791" max="1791" width="11.85546875" style="36" customWidth="1"/>
    <col min="1792" max="1792" width="11.7109375" style="36" customWidth="1"/>
    <col min="1793" max="1793" width="11.85546875" style="36" customWidth="1"/>
    <col min="1794" max="1794" width="14.28515625" style="36" customWidth="1"/>
    <col min="1795" max="1796" width="0" style="36" hidden="1" customWidth="1"/>
    <col min="1797" max="1797" width="13" style="36" customWidth="1"/>
    <col min="1798" max="1801" width="0" style="36" hidden="1" customWidth="1"/>
    <col min="1802" max="1802" width="14.85546875" style="36" customWidth="1"/>
    <col min="1803" max="1803" width="13.42578125" style="36" customWidth="1"/>
    <col min="1804" max="2042" width="9.140625" style="36"/>
    <col min="2043" max="2043" width="6" style="36" customWidth="1"/>
    <col min="2044" max="2044" width="51.7109375" style="36" customWidth="1"/>
    <col min="2045" max="2045" width="9.140625" style="36" customWidth="1"/>
    <col min="2046" max="2046" width="12.140625" style="36" customWidth="1"/>
    <col min="2047" max="2047" width="11.85546875" style="36" customWidth="1"/>
    <col min="2048" max="2048" width="11.7109375" style="36" customWidth="1"/>
    <col min="2049" max="2049" width="11.85546875" style="36" customWidth="1"/>
    <col min="2050" max="2050" width="14.28515625" style="36" customWidth="1"/>
    <col min="2051" max="2052" width="0" style="36" hidden="1" customWidth="1"/>
    <col min="2053" max="2053" width="13" style="36" customWidth="1"/>
    <col min="2054" max="2057" width="0" style="36" hidden="1" customWidth="1"/>
    <col min="2058" max="2058" width="14.85546875" style="36" customWidth="1"/>
    <col min="2059" max="2059" width="13.42578125" style="36" customWidth="1"/>
    <col min="2060" max="2298" width="9.140625" style="36"/>
    <col min="2299" max="2299" width="6" style="36" customWidth="1"/>
    <col min="2300" max="2300" width="51.7109375" style="36" customWidth="1"/>
    <col min="2301" max="2301" width="9.140625" style="36" customWidth="1"/>
    <col min="2302" max="2302" width="12.140625" style="36" customWidth="1"/>
    <col min="2303" max="2303" width="11.85546875" style="36" customWidth="1"/>
    <col min="2304" max="2304" width="11.7109375" style="36" customWidth="1"/>
    <col min="2305" max="2305" width="11.85546875" style="36" customWidth="1"/>
    <col min="2306" max="2306" width="14.28515625" style="36" customWidth="1"/>
    <col min="2307" max="2308" width="0" style="36" hidden="1" customWidth="1"/>
    <col min="2309" max="2309" width="13" style="36" customWidth="1"/>
    <col min="2310" max="2313" width="0" style="36" hidden="1" customWidth="1"/>
    <col min="2314" max="2314" width="14.85546875" style="36" customWidth="1"/>
    <col min="2315" max="2315" width="13.42578125" style="36" customWidth="1"/>
    <col min="2316" max="2554" width="9.140625" style="36"/>
    <col min="2555" max="2555" width="6" style="36" customWidth="1"/>
    <col min="2556" max="2556" width="51.7109375" style="36" customWidth="1"/>
    <col min="2557" max="2557" width="9.140625" style="36" customWidth="1"/>
    <col min="2558" max="2558" width="12.140625" style="36" customWidth="1"/>
    <col min="2559" max="2559" width="11.85546875" style="36" customWidth="1"/>
    <col min="2560" max="2560" width="11.7109375" style="36" customWidth="1"/>
    <col min="2561" max="2561" width="11.85546875" style="36" customWidth="1"/>
    <col min="2562" max="2562" width="14.28515625" style="36" customWidth="1"/>
    <col min="2563" max="2564" width="0" style="36" hidden="1" customWidth="1"/>
    <col min="2565" max="2565" width="13" style="36" customWidth="1"/>
    <col min="2566" max="2569" width="0" style="36" hidden="1" customWidth="1"/>
    <col min="2570" max="2570" width="14.85546875" style="36" customWidth="1"/>
    <col min="2571" max="2571" width="13.42578125" style="36" customWidth="1"/>
    <col min="2572" max="2810" width="9.140625" style="36"/>
    <col min="2811" max="2811" width="6" style="36" customWidth="1"/>
    <col min="2812" max="2812" width="51.7109375" style="36" customWidth="1"/>
    <col min="2813" max="2813" width="9.140625" style="36" customWidth="1"/>
    <col min="2814" max="2814" width="12.140625" style="36" customWidth="1"/>
    <col min="2815" max="2815" width="11.85546875" style="36" customWidth="1"/>
    <col min="2816" max="2816" width="11.7109375" style="36" customWidth="1"/>
    <col min="2817" max="2817" width="11.85546875" style="36" customWidth="1"/>
    <col min="2818" max="2818" width="14.28515625" style="36" customWidth="1"/>
    <col min="2819" max="2820" width="0" style="36" hidden="1" customWidth="1"/>
    <col min="2821" max="2821" width="13" style="36" customWidth="1"/>
    <col min="2822" max="2825" width="0" style="36" hidden="1" customWidth="1"/>
    <col min="2826" max="2826" width="14.85546875" style="36" customWidth="1"/>
    <col min="2827" max="2827" width="13.42578125" style="36" customWidth="1"/>
    <col min="2828" max="3066" width="9.140625" style="36"/>
    <col min="3067" max="3067" width="6" style="36" customWidth="1"/>
    <col min="3068" max="3068" width="51.7109375" style="36" customWidth="1"/>
    <col min="3069" max="3069" width="9.140625" style="36" customWidth="1"/>
    <col min="3070" max="3070" width="12.140625" style="36" customWidth="1"/>
    <col min="3071" max="3071" width="11.85546875" style="36" customWidth="1"/>
    <col min="3072" max="3072" width="11.7109375" style="36" customWidth="1"/>
    <col min="3073" max="3073" width="11.85546875" style="36" customWidth="1"/>
    <col min="3074" max="3074" width="14.28515625" style="36" customWidth="1"/>
    <col min="3075" max="3076" width="0" style="36" hidden="1" customWidth="1"/>
    <col min="3077" max="3077" width="13" style="36" customWidth="1"/>
    <col min="3078" max="3081" width="0" style="36" hidden="1" customWidth="1"/>
    <col min="3082" max="3082" width="14.85546875" style="36" customWidth="1"/>
    <col min="3083" max="3083" width="13.42578125" style="36" customWidth="1"/>
    <col min="3084" max="3322" width="9.140625" style="36"/>
    <col min="3323" max="3323" width="6" style="36" customWidth="1"/>
    <col min="3324" max="3324" width="51.7109375" style="36" customWidth="1"/>
    <col min="3325" max="3325" width="9.140625" style="36" customWidth="1"/>
    <col min="3326" max="3326" width="12.140625" style="36" customWidth="1"/>
    <col min="3327" max="3327" width="11.85546875" style="36" customWidth="1"/>
    <col min="3328" max="3328" width="11.7109375" style="36" customWidth="1"/>
    <col min="3329" max="3329" width="11.85546875" style="36" customWidth="1"/>
    <col min="3330" max="3330" width="14.28515625" style="36" customWidth="1"/>
    <col min="3331" max="3332" width="0" style="36" hidden="1" customWidth="1"/>
    <col min="3333" max="3333" width="13" style="36" customWidth="1"/>
    <col min="3334" max="3337" width="0" style="36" hidden="1" customWidth="1"/>
    <col min="3338" max="3338" width="14.85546875" style="36" customWidth="1"/>
    <col min="3339" max="3339" width="13.42578125" style="36" customWidth="1"/>
    <col min="3340" max="3578" width="9.140625" style="36"/>
    <col min="3579" max="3579" width="6" style="36" customWidth="1"/>
    <col min="3580" max="3580" width="51.7109375" style="36" customWidth="1"/>
    <col min="3581" max="3581" width="9.140625" style="36" customWidth="1"/>
    <col min="3582" max="3582" width="12.140625" style="36" customWidth="1"/>
    <col min="3583" max="3583" width="11.85546875" style="36" customWidth="1"/>
    <col min="3584" max="3584" width="11.7109375" style="36" customWidth="1"/>
    <col min="3585" max="3585" width="11.85546875" style="36" customWidth="1"/>
    <col min="3586" max="3586" width="14.28515625" style="36" customWidth="1"/>
    <col min="3587" max="3588" width="0" style="36" hidden="1" customWidth="1"/>
    <col min="3589" max="3589" width="13" style="36" customWidth="1"/>
    <col min="3590" max="3593" width="0" style="36" hidden="1" customWidth="1"/>
    <col min="3594" max="3594" width="14.85546875" style="36" customWidth="1"/>
    <col min="3595" max="3595" width="13.42578125" style="36" customWidth="1"/>
    <col min="3596" max="3834" width="9.140625" style="36"/>
    <col min="3835" max="3835" width="6" style="36" customWidth="1"/>
    <col min="3836" max="3836" width="51.7109375" style="36" customWidth="1"/>
    <col min="3837" max="3837" width="9.140625" style="36" customWidth="1"/>
    <col min="3838" max="3838" width="12.140625" style="36" customWidth="1"/>
    <col min="3839" max="3839" width="11.85546875" style="36" customWidth="1"/>
    <col min="3840" max="3840" width="11.7109375" style="36" customWidth="1"/>
    <col min="3841" max="3841" width="11.85546875" style="36" customWidth="1"/>
    <col min="3842" max="3842" width="14.28515625" style="36" customWidth="1"/>
    <col min="3843" max="3844" width="0" style="36" hidden="1" customWidth="1"/>
    <col min="3845" max="3845" width="13" style="36" customWidth="1"/>
    <col min="3846" max="3849" width="0" style="36" hidden="1" customWidth="1"/>
    <col min="3850" max="3850" width="14.85546875" style="36" customWidth="1"/>
    <col min="3851" max="3851" width="13.42578125" style="36" customWidth="1"/>
    <col min="3852" max="4090" width="9.140625" style="36"/>
    <col min="4091" max="4091" width="6" style="36" customWidth="1"/>
    <col min="4092" max="4092" width="51.7109375" style="36" customWidth="1"/>
    <col min="4093" max="4093" width="9.140625" style="36" customWidth="1"/>
    <col min="4094" max="4094" width="12.140625" style="36" customWidth="1"/>
    <col min="4095" max="4095" width="11.85546875" style="36" customWidth="1"/>
    <col min="4096" max="4096" width="11.7109375" style="36" customWidth="1"/>
    <col min="4097" max="4097" width="11.85546875" style="36" customWidth="1"/>
    <col min="4098" max="4098" width="14.28515625" style="36" customWidth="1"/>
    <col min="4099" max="4100" width="0" style="36" hidden="1" customWidth="1"/>
    <col min="4101" max="4101" width="13" style="36" customWidth="1"/>
    <col min="4102" max="4105" width="0" style="36" hidden="1" customWidth="1"/>
    <col min="4106" max="4106" width="14.85546875" style="36" customWidth="1"/>
    <col min="4107" max="4107" width="13.42578125" style="36" customWidth="1"/>
    <col min="4108" max="4346" width="9.140625" style="36"/>
    <col min="4347" max="4347" width="6" style="36" customWidth="1"/>
    <col min="4348" max="4348" width="51.7109375" style="36" customWidth="1"/>
    <col min="4349" max="4349" width="9.140625" style="36" customWidth="1"/>
    <col min="4350" max="4350" width="12.140625" style="36" customWidth="1"/>
    <col min="4351" max="4351" width="11.85546875" style="36" customWidth="1"/>
    <col min="4352" max="4352" width="11.7109375" style="36" customWidth="1"/>
    <col min="4353" max="4353" width="11.85546875" style="36" customWidth="1"/>
    <col min="4354" max="4354" width="14.28515625" style="36" customWidth="1"/>
    <col min="4355" max="4356" width="0" style="36" hidden="1" customWidth="1"/>
    <col min="4357" max="4357" width="13" style="36" customWidth="1"/>
    <col min="4358" max="4361" width="0" style="36" hidden="1" customWidth="1"/>
    <col min="4362" max="4362" width="14.85546875" style="36" customWidth="1"/>
    <col min="4363" max="4363" width="13.42578125" style="36" customWidth="1"/>
    <col min="4364" max="4602" width="9.140625" style="36"/>
    <col min="4603" max="4603" width="6" style="36" customWidth="1"/>
    <col min="4604" max="4604" width="51.7109375" style="36" customWidth="1"/>
    <col min="4605" max="4605" width="9.140625" style="36" customWidth="1"/>
    <col min="4606" max="4606" width="12.140625" style="36" customWidth="1"/>
    <col min="4607" max="4607" width="11.85546875" style="36" customWidth="1"/>
    <col min="4608" max="4608" width="11.7109375" style="36" customWidth="1"/>
    <col min="4609" max="4609" width="11.85546875" style="36" customWidth="1"/>
    <col min="4610" max="4610" width="14.28515625" style="36" customWidth="1"/>
    <col min="4611" max="4612" width="0" style="36" hidden="1" customWidth="1"/>
    <col min="4613" max="4613" width="13" style="36" customWidth="1"/>
    <col min="4614" max="4617" width="0" style="36" hidden="1" customWidth="1"/>
    <col min="4618" max="4618" width="14.85546875" style="36" customWidth="1"/>
    <col min="4619" max="4619" width="13.42578125" style="36" customWidth="1"/>
    <col min="4620" max="4858" width="9.140625" style="36"/>
    <col min="4859" max="4859" width="6" style="36" customWidth="1"/>
    <col min="4860" max="4860" width="51.7109375" style="36" customWidth="1"/>
    <col min="4861" max="4861" width="9.140625" style="36" customWidth="1"/>
    <col min="4862" max="4862" width="12.140625" style="36" customWidth="1"/>
    <col min="4863" max="4863" width="11.85546875" style="36" customWidth="1"/>
    <col min="4864" max="4864" width="11.7109375" style="36" customWidth="1"/>
    <col min="4865" max="4865" width="11.85546875" style="36" customWidth="1"/>
    <col min="4866" max="4866" width="14.28515625" style="36" customWidth="1"/>
    <col min="4867" max="4868" width="0" style="36" hidden="1" customWidth="1"/>
    <col min="4869" max="4869" width="13" style="36" customWidth="1"/>
    <col min="4870" max="4873" width="0" style="36" hidden="1" customWidth="1"/>
    <col min="4874" max="4874" width="14.85546875" style="36" customWidth="1"/>
    <col min="4875" max="4875" width="13.42578125" style="36" customWidth="1"/>
    <col min="4876" max="5114" width="9.140625" style="36"/>
    <col min="5115" max="5115" width="6" style="36" customWidth="1"/>
    <col min="5116" max="5116" width="51.7109375" style="36" customWidth="1"/>
    <col min="5117" max="5117" width="9.140625" style="36" customWidth="1"/>
    <col min="5118" max="5118" width="12.140625" style="36" customWidth="1"/>
    <col min="5119" max="5119" width="11.85546875" style="36" customWidth="1"/>
    <col min="5120" max="5120" width="11.7109375" style="36" customWidth="1"/>
    <col min="5121" max="5121" width="11.85546875" style="36" customWidth="1"/>
    <col min="5122" max="5122" width="14.28515625" style="36" customWidth="1"/>
    <col min="5123" max="5124" width="0" style="36" hidden="1" customWidth="1"/>
    <col min="5125" max="5125" width="13" style="36" customWidth="1"/>
    <col min="5126" max="5129" width="0" style="36" hidden="1" customWidth="1"/>
    <col min="5130" max="5130" width="14.85546875" style="36" customWidth="1"/>
    <col min="5131" max="5131" width="13.42578125" style="36" customWidth="1"/>
    <col min="5132" max="5370" width="9.140625" style="36"/>
    <col min="5371" max="5371" width="6" style="36" customWidth="1"/>
    <col min="5372" max="5372" width="51.7109375" style="36" customWidth="1"/>
    <col min="5373" max="5373" width="9.140625" style="36" customWidth="1"/>
    <col min="5374" max="5374" width="12.140625" style="36" customWidth="1"/>
    <col min="5375" max="5375" width="11.85546875" style="36" customWidth="1"/>
    <col min="5376" max="5376" width="11.7109375" style="36" customWidth="1"/>
    <col min="5377" max="5377" width="11.85546875" style="36" customWidth="1"/>
    <col min="5378" max="5378" width="14.28515625" style="36" customWidth="1"/>
    <col min="5379" max="5380" width="0" style="36" hidden="1" customWidth="1"/>
    <col min="5381" max="5381" width="13" style="36" customWidth="1"/>
    <col min="5382" max="5385" width="0" style="36" hidden="1" customWidth="1"/>
    <col min="5386" max="5386" width="14.85546875" style="36" customWidth="1"/>
    <col min="5387" max="5387" width="13.42578125" style="36" customWidth="1"/>
    <col min="5388" max="5626" width="9.140625" style="36"/>
    <col min="5627" max="5627" width="6" style="36" customWidth="1"/>
    <col min="5628" max="5628" width="51.7109375" style="36" customWidth="1"/>
    <col min="5629" max="5629" width="9.140625" style="36" customWidth="1"/>
    <col min="5630" max="5630" width="12.140625" style="36" customWidth="1"/>
    <col min="5631" max="5631" width="11.85546875" style="36" customWidth="1"/>
    <col min="5632" max="5632" width="11.7109375" style="36" customWidth="1"/>
    <col min="5633" max="5633" width="11.85546875" style="36" customWidth="1"/>
    <col min="5634" max="5634" width="14.28515625" style="36" customWidth="1"/>
    <col min="5635" max="5636" width="0" style="36" hidden="1" customWidth="1"/>
    <col min="5637" max="5637" width="13" style="36" customWidth="1"/>
    <col min="5638" max="5641" width="0" style="36" hidden="1" customWidth="1"/>
    <col min="5642" max="5642" width="14.85546875" style="36" customWidth="1"/>
    <col min="5643" max="5643" width="13.42578125" style="36" customWidth="1"/>
    <col min="5644" max="5882" width="9.140625" style="36"/>
    <col min="5883" max="5883" width="6" style="36" customWidth="1"/>
    <col min="5884" max="5884" width="51.7109375" style="36" customWidth="1"/>
    <col min="5885" max="5885" width="9.140625" style="36" customWidth="1"/>
    <col min="5886" max="5886" width="12.140625" style="36" customWidth="1"/>
    <col min="5887" max="5887" width="11.85546875" style="36" customWidth="1"/>
    <col min="5888" max="5888" width="11.7109375" style="36" customWidth="1"/>
    <col min="5889" max="5889" width="11.85546875" style="36" customWidth="1"/>
    <col min="5890" max="5890" width="14.28515625" style="36" customWidth="1"/>
    <col min="5891" max="5892" width="0" style="36" hidden="1" customWidth="1"/>
    <col min="5893" max="5893" width="13" style="36" customWidth="1"/>
    <col min="5894" max="5897" width="0" style="36" hidden="1" customWidth="1"/>
    <col min="5898" max="5898" width="14.85546875" style="36" customWidth="1"/>
    <col min="5899" max="5899" width="13.42578125" style="36" customWidth="1"/>
    <col min="5900" max="6138" width="9.140625" style="36"/>
    <col min="6139" max="6139" width="6" style="36" customWidth="1"/>
    <col min="6140" max="6140" width="51.7109375" style="36" customWidth="1"/>
    <col min="6141" max="6141" width="9.140625" style="36" customWidth="1"/>
    <col min="6142" max="6142" width="12.140625" style="36" customWidth="1"/>
    <col min="6143" max="6143" width="11.85546875" style="36" customWidth="1"/>
    <col min="6144" max="6144" width="11.7109375" style="36" customWidth="1"/>
    <col min="6145" max="6145" width="11.85546875" style="36" customWidth="1"/>
    <col min="6146" max="6146" width="14.28515625" style="36" customWidth="1"/>
    <col min="6147" max="6148" width="0" style="36" hidden="1" customWidth="1"/>
    <col min="6149" max="6149" width="13" style="36" customWidth="1"/>
    <col min="6150" max="6153" width="0" style="36" hidden="1" customWidth="1"/>
    <col min="6154" max="6154" width="14.85546875" style="36" customWidth="1"/>
    <col min="6155" max="6155" width="13.42578125" style="36" customWidth="1"/>
    <col min="6156" max="6394" width="9.140625" style="36"/>
    <col min="6395" max="6395" width="6" style="36" customWidth="1"/>
    <col min="6396" max="6396" width="51.7109375" style="36" customWidth="1"/>
    <col min="6397" max="6397" width="9.140625" style="36" customWidth="1"/>
    <col min="6398" max="6398" width="12.140625" style="36" customWidth="1"/>
    <col min="6399" max="6399" width="11.85546875" style="36" customWidth="1"/>
    <col min="6400" max="6400" width="11.7109375" style="36" customWidth="1"/>
    <col min="6401" max="6401" width="11.85546875" style="36" customWidth="1"/>
    <col min="6402" max="6402" width="14.28515625" style="36" customWidth="1"/>
    <col min="6403" max="6404" width="0" style="36" hidden="1" customWidth="1"/>
    <col min="6405" max="6405" width="13" style="36" customWidth="1"/>
    <col min="6406" max="6409" width="0" style="36" hidden="1" customWidth="1"/>
    <col min="6410" max="6410" width="14.85546875" style="36" customWidth="1"/>
    <col min="6411" max="6411" width="13.42578125" style="36" customWidth="1"/>
    <col min="6412" max="6650" width="9.140625" style="36"/>
    <col min="6651" max="6651" width="6" style="36" customWidth="1"/>
    <col min="6652" max="6652" width="51.7109375" style="36" customWidth="1"/>
    <col min="6653" max="6653" width="9.140625" style="36" customWidth="1"/>
    <col min="6654" max="6654" width="12.140625" style="36" customWidth="1"/>
    <col min="6655" max="6655" width="11.85546875" style="36" customWidth="1"/>
    <col min="6656" max="6656" width="11.7109375" style="36" customWidth="1"/>
    <col min="6657" max="6657" width="11.85546875" style="36" customWidth="1"/>
    <col min="6658" max="6658" width="14.28515625" style="36" customWidth="1"/>
    <col min="6659" max="6660" width="0" style="36" hidden="1" customWidth="1"/>
    <col min="6661" max="6661" width="13" style="36" customWidth="1"/>
    <col min="6662" max="6665" width="0" style="36" hidden="1" customWidth="1"/>
    <col min="6666" max="6666" width="14.85546875" style="36" customWidth="1"/>
    <col min="6667" max="6667" width="13.42578125" style="36" customWidth="1"/>
    <col min="6668" max="6906" width="9.140625" style="36"/>
    <col min="6907" max="6907" width="6" style="36" customWidth="1"/>
    <col min="6908" max="6908" width="51.7109375" style="36" customWidth="1"/>
    <col min="6909" max="6909" width="9.140625" style="36" customWidth="1"/>
    <col min="6910" max="6910" width="12.140625" style="36" customWidth="1"/>
    <col min="6911" max="6911" width="11.85546875" style="36" customWidth="1"/>
    <col min="6912" max="6912" width="11.7109375" style="36" customWidth="1"/>
    <col min="6913" max="6913" width="11.85546875" style="36" customWidth="1"/>
    <col min="6914" max="6914" width="14.28515625" style="36" customWidth="1"/>
    <col min="6915" max="6916" width="0" style="36" hidden="1" customWidth="1"/>
    <col min="6917" max="6917" width="13" style="36" customWidth="1"/>
    <col min="6918" max="6921" width="0" style="36" hidden="1" customWidth="1"/>
    <col min="6922" max="6922" width="14.85546875" style="36" customWidth="1"/>
    <col min="6923" max="6923" width="13.42578125" style="36" customWidth="1"/>
    <col min="6924" max="7162" width="9.140625" style="36"/>
    <col min="7163" max="7163" width="6" style="36" customWidth="1"/>
    <col min="7164" max="7164" width="51.7109375" style="36" customWidth="1"/>
    <col min="7165" max="7165" width="9.140625" style="36" customWidth="1"/>
    <col min="7166" max="7166" width="12.140625" style="36" customWidth="1"/>
    <col min="7167" max="7167" width="11.85546875" style="36" customWidth="1"/>
    <col min="7168" max="7168" width="11.7109375" style="36" customWidth="1"/>
    <col min="7169" max="7169" width="11.85546875" style="36" customWidth="1"/>
    <col min="7170" max="7170" width="14.28515625" style="36" customWidth="1"/>
    <col min="7171" max="7172" width="0" style="36" hidden="1" customWidth="1"/>
    <col min="7173" max="7173" width="13" style="36" customWidth="1"/>
    <col min="7174" max="7177" width="0" style="36" hidden="1" customWidth="1"/>
    <col min="7178" max="7178" width="14.85546875" style="36" customWidth="1"/>
    <col min="7179" max="7179" width="13.42578125" style="36" customWidth="1"/>
    <col min="7180" max="7418" width="9.140625" style="36"/>
    <col min="7419" max="7419" width="6" style="36" customWidth="1"/>
    <col min="7420" max="7420" width="51.7109375" style="36" customWidth="1"/>
    <col min="7421" max="7421" width="9.140625" style="36" customWidth="1"/>
    <col min="7422" max="7422" width="12.140625" style="36" customWidth="1"/>
    <col min="7423" max="7423" width="11.85546875" style="36" customWidth="1"/>
    <col min="7424" max="7424" width="11.7109375" style="36" customWidth="1"/>
    <col min="7425" max="7425" width="11.85546875" style="36" customWidth="1"/>
    <col min="7426" max="7426" width="14.28515625" style="36" customWidth="1"/>
    <col min="7427" max="7428" width="0" style="36" hidden="1" customWidth="1"/>
    <col min="7429" max="7429" width="13" style="36" customWidth="1"/>
    <col min="7430" max="7433" width="0" style="36" hidden="1" customWidth="1"/>
    <col min="7434" max="7434" width="14.85546875" style="36" customWidth="1"/>
    <col min="7435" max="7435" width="13.42578125" style="36" customWidth="1"/>
    <col min="7436" max="7674" width="9.140625" style="36"/>
    <col min="7675" max="7675" width="6" style="36" customWidth="1"/>
    <col min="7676" max="7676" width="51.7109375" style="36" customWidth="1"/>
    <col min="7677" max="7677" width="9.140625" style="36" customWidth="1"/>
    <col min="7678" max="7678" width="12.140625" style="36" customWidth="1"/>
    <col min="7679" max="7679" width="11.85546875" style="36" customWidth="1"/>
    <col min="7680" max="7680" width="11.7109375" style="36" customWidth="1"/>
    <col min="7681" max="7681" width="11.85546875" style="36" customWidth="1"/>
    <col min="7682" max="7682" width="14.28515625" style="36" customWidth="1"/>
    <col min="7683" max="7684" width="0" style="36" hidden="1" customWidth="1"/>
    <col min="7685" max="7685" width="13" style="36" customWidth="1"/>
    <col min="7686" max="7689" width="0" style="36" hidden="1" customWidth="1"/>
    <col min="7690" max="7690" width="14.85546875" style="36" customWidth="1"/>
    <col min="7691" max="7691" width="13.42578125" style="36" customWidth="1"/>
    <col min="7692" max="7930" width="9.140625" style="36"/>
    <col min="7931" max="7931" width="6" style="36" customWidth="1"/>
    <col min="7932" max="7932" width="51.7109375" style="36" customWidth="1"/>
    <col min="7933" max="7933" width="9.140625" style="36" customWidth="1"/>
    <col min="7934" max="7934" width="12.140625" style="36" customWidth="1"/>
    <col min="7935" max="7935" width="11.85546875" style="36" customWidth="1"/>
    <col min="7936" max="7936" width="11.7109375" style="36" customWidth="1"/>
    <col min="7937" max="7937" width="11.85546875" style="36" customWidth="1"/>
    <col min="7938" max="7938" width="14.28515625" style="36" customWidth="1"/>
    <col min="7939" max="7940" width="0" style="36" hidden="1" customWidth="1"/>
    <col min="7941" max="7941" width="13" style="36" customWidth="1"/>
    <col min="7942" max="7945" width="0" style="36" hidden="1" customWidth="1"/>
    <col min="7946" max="7946" width="14.85546875" style="36" customWidth="1"/>
    <col min="7947" max="7947" width="13.42578125" style="36" customWidth="1"/>
    <col min="7948" max="8186" width="9.140625" style="36"/>
    <col min="8187" max="8187" width="6" style="36" customWidth="1"/>
    <col min="8188" max="8188" width="51.7109375" style="36" customWidth="1"/>
    <col min="8189" max="8189" width="9.140625" style="36" customWidth="1"/>
    <col min="8190" max="8190" width="12.140625" style="36" customWidth="1"/>
    <col min="8191" max="8191" width="11.85546875" style="36" customWidth="1"/>
    <col min="8192" max="8192" width="11.7109375" style="36" customWidth="1"/>
    <col min="8193" max="8193" width="11.85546875" style="36" customWidth="1"/>
    <col min="8194" max="8194" width="14.28515625" style="36" customWidth="1"/>
    <col min="8195" max="8196" width="0" style="36" hidden="1" customWidth="1"/>
    <col min="8197" max="8197" width="13" style="36" customWidth="1"/>
    <col min="8198" max="8201" width="0" style="36" hidden="1" customWidth="1"/>
    <col min="8202" max="8202" width="14.85546875" style="36" customWidth="1"/>
    <col min="8203" max="8203" width="13.42578125" style="36" customWidth="1"/>
    <col min="8204" max="8442" width="9.140625" style="36"/>
    <col min="8443" max="8443" width="6" style="36" customWidth="1"/>
    <col min="8444" max="8444" width="51.7109375" style="36" customWidth="1"/>
    <col min="8445" max="8445" width="9.140625" style="36" customWidth="1"/>
    <col min="8446" max="8446" width="12.140625" style="36" customWidth="1"/>
    <col min="8447" max="8447" width="11.85546875" style="36" customWidth="1"/>
    <col min="8448" max="8448" width="11.7109375" style="36" customWidth="1"/>
    <col min="8449" max="8449" width="11.85546875" style="36" customWidth="1"/>
    <col min="8450" max="8450" width="14.28515625" style="36" customWidth="1"/>
    <col min="8451" max="8452" width="0" style="36" hidden="1" customWidth="1"/>
    <col min="8453" max="8453" width="13" style="36" customWidth="1"/>
    <col min="8454" max="8457" width="0" style="36" hidden="1" customWidth="1"/>
    <col min="8458" max="8458" width="14.85546875" style="36" customWidth="1"/>
    <col min="8459" max="8459" width="13.42578125" style="36" customWidth="1"/>
    <col min="8460" max="8698" width="9.140625" style="36"/>
    <col min="8699" max="8699" width="6" style="36" customWidth="1"/>
    <col min="8700" max="8700" width="51.7109375" style="36" customWidth="1"/>
    <col min="8701" max="8701" width="9.140625" style="36" customWidth="1"/>
    <col min="8702" max="8702" width="12.140625" style="36" customWidth="1"/>
    <col min="8703" max="8703" width="11.85546875" style="36" customWidth="1"/>
    <col min="8704" max="8704" width="11.7109375" style="36" customWidth="1"/>
    <col min="8705" max="8705" width="11.85546875" style="36" customWidth="1"/>
    <col min="8706" max="8706" width="14.28515625" style="36" customWidth="1"/>
    <col min="8707" max="8708" width="0" style="36" hidden="1" customWidth="1"/>
    <col min="8709" max="8709" width="13" style="36" customWidth="1"/>
    <col min="8710" max="8713" width="0" style="36" hidden="1" customWidth="1"/>
    <col min="8714" max="8714" width="14.85546875" style="36" customWidth="1"/>
    <col min="8715" max="8715" width="13.42578125" style="36" customWidth="1"/>
    <col min="8716" max="8954" width="9.140625" style="36"/>
    <col min="8955" max="8955" width="6" style="36" customWidth="1"/>
    <col min="8956" max="8956" width="51.7109375" style="36" customWidth="1"/>
    <col min="8957" max="8957" width="9.140625" style="36" customWidth="1"/>
    <col min="8958" max="8958" width="12.140625" style="36" customWidth="1"/>
    <col min="8959" max="8959" width="11.85546875" style="36" customWidth="1"/>
    <col min="8960" max="8960" width="11.7109375" style="36" customWidth="1"/>
    <col min="8961" max="8961" width="11.85546875" style="36" customWidth="1"/>
    <col min="8962" max="8962" width="14.28515625" style="36" customWidth="1"/>
    <col min="8963" max="8964" width="0" style="36" hidden="1" customWidth="1"/>
    <col min="8965" max="8965" width="13" style="36" customWidth="1"/>
    <col min="8966" max="8969" width="0" style="36" hidden="1" customWidth="1"/>
    <col min="8970" max="8970" width="14.85546875" style="36" customWidth="1"/>
    <col min="8971" max="8971" width="13.42578125" style="36" customWidth="1"/>
    <col min="8972" max="9210" width="9.140625" style="36"/>
    <col min="9211" max="9211" width="6" style="36" customWidth="1"/>
    <col min="9212" max="9212" width="51.7109375" style="36" customWidth="1"/>
    <col min="9213" max="9213" width="9.140625" style="36" customWidth="1"/>
    <col min="9214" max="9214" width="12.140625" style="36" customWidth="1"/>
    <col min="9215" max="9215" width="11.85546875" style="36" customWidth="1"/>
    <col min="9216" max="9216" width="11.7109375" style="36" customWidth="1"/>
    <col min="9217" max="9217" width="11.85546875" style="36" customWidth="1"/>
    <col min="9218" max="9218" width="14.28515625" style="36" customWidth="1"/>
    <col min="9219" max="9220" width="0" style="36" hidden="1" customWidth="1"/>
    <col min="9221" max="9221" width="13" style="36" customWidth="1"/>
    <col min="9222" max="9225" width="0" style="36" hidden="1" customWidth="1"/>
    <col min="9226" max="9226" width="14.85546875" style="36" customWidth="1"/>
    <col min="9227" max="9227" width="13.42578125" style="36" customWidth="1"/>
    <col min="9228" max="9466" width="9.140625" style="36"/>
    <col min="9467" max="9467" width="6" style="36" customWidth="1"/>
    <col min="9468" max="9468" width="51.7109375" style="36" customWidth="1"/>
    <col min="9469" max="9469" width="9.140625" style="36" customWidth="1"/>
    <col min="9470" max="9470" width="12.140625" style="36" customWidth="1"/>
    <col min="9471" max="9471" width="11.85546875" style="36" customWidth="1"/>
    <col min="9472" max="9472" width="11.7109375" style="36" customWidth="1"/>
    <col min="9473" max="9473" width="11.85546875" style="36" customWidth="1"/>
    <col min="9474" max="9474" width="14.28515625" style="36" customWidth="1"/>
    <col min="9475" max="9476" width="0" style="36" hidden="1" customWidth="1"/>
    <col min="9477" max="9477" width="13" style="36" customWidth="1"/>
    <col min="9478" max="9481" width="0" style="36" hidden="1" customWidth="1"/>
    <col min="9482" max="9482" width="14.85546875" style="36" customWidth="1"/>
    <col min="9483" max="9483" width="13.42578125" style="36" customWidth="1"/>
    <col min="9484" max="9722" width="9.140625" style="36"/>
    <col min="9723" max="9723" width="6" style="36" customWidth="1"/>
    <col min="9724" max="9724" width="51.7109375" style="36" customWidth="1"/>
    <col min="9725" max="9725" width="9.140625" style="36" customWidth="1"/>
    <col min="9726" max="9726" width="12.140625" style="36" customWidth="1"/>
    <col min="9727" max="9727" width="11.85546875" style="36" customWidth="1"/>
    <col min="9728" max="9728" width="11.7109375" style="36" customWidth="1"/>
    <col min="9729" max="9729" width="11.85546875" style="36" customWidth="1"/>
    <col min="9730" max="9730" width="14.28515625" style="36" customWidth="1"/>
    <col min="9731" max="9732" width="0" style="36" hidden="1" customWidth="1"/>
    <col min="9733" max="9733" width="13" style="36" customWidth="1"/>
    <col min="9734" max="9737" width="0" style="36" hidden="1" customWidth="1"/>
    <col min="9738" max="9738" width="14.85546875" style="36" customWidth="1"/>
    <col min="9739" max="9739" width="13.42578125" style="36" customWidth="1"/>
    <col min="9740" max="9978" width="9.140625" style="36"/>
    <col min="9979" max="9979" width="6" style="36" customWidth="1"/>
    <col min="9980" max="9980" width="51.7109375" style="36" customWidth="1"/>
    <col min="9981" max="9981" width="9.140625" style="36" customWidth="1"/>
    <col min="9982" max="9982" width="12.140625" style="36" customWidth="1"/>
    <col min="9983" max="9983" width="11.85546875" style="36" customWidth="1"/>
    <col min="9984" max="9984" width="11.7109375" style="36" customWidth="1"/>
    <col min="9985" max="9985" width="11.85546875" style="36" customWidth="1"/>
    <col min="9986" max="9986" width="14.28515625" style="36" customWidth="1"/>
    <col min="9987" max="9988" width="0" style="36" hidden="1" customWidth="1"/>
    <col min="9989" max="9989" width="13" style="36" customWidth="1"/>
    <col min="9990" max="9993" width="0" style="36" hidden="1" customWidth="1"/>
    <col min="9994" max="9994" width="14.85546875" style="36" customWidth="1"/>
    <col min="9995" max="9995" width="13.42578125" style="36" customWidth="1"/>
    <col min="9996" max="10234" width="9.140625" style="36"/>
    <col min="10235" max="10235" width="6" style="36" customWidth="1"/>
    <col min="10236" max="10236" width="51.7109375" style="36" customWidth="1"/>
    <col min="10237" max="10237" width="9.140625" style="36" customWidth="1"/>
    <col min="10238" max="10238" width="12.140625" style="36" customWidth="1"/>
    <col min="10239" max="10239" width="11.85546875" style="36" customWidth="1"/>
    <col min="10240" max="10240" width="11.7109375" style="36" customWidth="1"/>
    <col min="10241" max="10241" width="11.85546875" style="36" customWidth="1"/>
    <col min="10242" max="10242" width="14.28515625" style="36" customWidth="1"/>
    <col min="10243" max="10244" width="0" style="36" hidden="1" customWidth="1"/>
    <col min="10245" max="10245" width="13" style="36" customWidth="1"/>
    <col min="10246" max="10249" width="0" style="36" hidden="1" customWidth="1"/>
    <col min="10250" max="10250" width="14.85546875" style="36" customWidth="1"/>
    <col min="10251" max="10251" width="13.42578125" style="36" customWidth="1"/>
    <col min="10252" max="10490" width="9.140625" style="36"/>
    <col min="10491" max="10491" width="6" style="36" customWidth="1"/>
    <col min="10492" max="10492" width="51.7109375" style="36" customWidth="1"/>
    <col min="10493" max="10493" width="9.140625" style="36" customWidth="1"/>
    <col min="10494" max="10494" width="12.140625" style="36" customWidth="1"/>
    <col min="10495" max="10495" width="11.85546875" style="36" customWidth="1"/>
    <col min="10496" max="10496" width="11.7109375" style="36" customWidth="1"/>
    <col min="10497" max="10497" width="11.85546875" style="36" customWidth="1"/>
    <col min="10498" max="10498" width="14.28515625" style="36" customWidth="1"/>
    <col min="10499" max="10500" width="0" style="36" hidden="1" customWidth="1"/>
    <col min="10501" max="10501" width="13" style="36" customWidth="1"/>
    <col min="10502" max="10505" width="0" style="36" hidden="1" customWidth="1"/>
    <col min="10506" max="10506" width="14.85546875" style="36" customWidth="1"/>
    <col min="10507" max="10507" width="13.42578125" style="36" customWidth="1"/>
    <col min="10508" max="10746" width="9.140625" style="36"/>
    <col min="10747" max="10747" width="6" style="36" customWidth="1"/>
    <col min="10748" max="10748" width="51.7109375" style="36" customWidth="1"/>
    <col min="10749" max="10749" width="9.140625" style="36" customWidth="1"/>
    <col min="10750" max="10750" width="12.140625" style="36" customWidth="1"/>
    <col min="10751" max="10751" width="11.85546875" style="36" customWidth="1"/>
    <col min="10752" max="10752" width="11.7109375" style="36" customWidth="1"/>
    <col min="10753" max="10753" width="11.85546875" style="36" customWidth="1"/>
    <col min="10754" max="10754" width="14.28515625" style="36" customWidth="1"/>
    <col min="10755" max="10756" width="0" style="36" hidden="1" customWidth="1"/>
    <col min="10757" max="10757" width="13" style="36" customWidth="1"/>
    <col min="10758" max="10761" width="0" style="36" hidden="1" customWidth="1"/>
    <col min="10762" max="10762" width="14.85546875" style="36" customWidth="1"/>
    <col min="10763" max="10763" width="13.42578125" style="36" customWidth="1"/>
    <col min="10764" max="11002" width="9.140625" style="36"/>
    <col min="11003" max="11003" width="6" style="36" customWidth="1"/>
    <col min="11004" max="11004" width="51.7109375" style="36" customWidth="1"/>
    <col min="11005" max="11005" width="9.140625" style="36" customWidth="1"/>
    <col min="11006" max="11006" width="12.140625" style="36" customWidth="1"/>
    <col min="11007" max="11007" width="11.85546875" style="36" customWidth="1"/>
    <col min="11008" max="11008" width="11.7109375" style="36" customWidth="1"/>
    <col min="11009" max="11009" width="11.85546875" style="36" customWidth="1"/>
    <col min="11010" max="11010" width="14.28515625" style="36" customWidth="1"/>
    <col min="11011" max="11012" width="0" style="36" hidden="1" customWidth="1"/>
    <col min="11013" max="11013" width="13" style="36" customWidth="1"/>
    <col min="11014" max="11017" width="0" style="36" hidden="1" customWidth="1"/>
    <col min="11018" max="11018" width="14.85546875" style="36" customWidth="1"/>
    <col min="11019" max="11019" width="13.42578125" style="36" customWidth="1"/>
    <col min="11020" max="11258" width="9.140625" style="36"/>
    <col min="11259" max="11259" width="6" style="36" customWidth="1"/>
    <col min="11260" max="11260" width="51.7109375" style="36" customWidth="1"/>
    <col min="11261" max="11261" width="9.140625" style="36" customWidth="1"/>
    <col min="11262" max="11262" width="12.140625" style="36" customWidth="1"/>
    <col min="11263" max="11263" width="11.85546875" style="36" customWidth="1"/>
    <col min="11264" max="11264" width="11.7109375" style="36" customWidth="1"/>
    <col min="11265" max="11265" width="11.85546875" style="36" customWidth="1"/>
    <col min="11266" max="11266" width="14.28515625" style="36" customWidth="1"/>
    <col min="11267" max="11268" width="0" style="36" hidden="1" customWidth="1"/>
    <col min="11269" max="11269" width="13" style="36" customWidth="1"/>
    <col min="11270" max="11273" width="0" style="36" hidden="1" customWidth="1"/>
    <col min="11274" max="11274" width="14.85546875" style="36" customWidth="1"/>
    <col min="11275" max="11275" width="13.42578125" style="36" customWidth="1"/>
    <col min="11276" max="11514" width="9.140625" style="36"/>
    <col min="11515" max="11515" width="6" style="36" customWidth="1"/>
    <col min="11516" max="11516" width="51.7109375" style="36" customWidth="1"/>
    <col min="11517" max="11517" width="9.140625" style="36" customWidth="1"/>
    <col min="11518" max="11518" width="12.140625" style="36" customWidth="1"/>
    <col min="11519" max="11519" width="11.85546875" style="36" customWidth="1"/>
    <col min="11520" max="11520" width="11.7109375" style="36" customWidth="1"/>
    <col min="11521" max="11521" width="11.85546875" style="36" customWidth="1"/>
    <col min="11522" max="11522" width="14.28515625" style="36" customWidth="1"/>
    <col min="11523" max="11524" width="0" style="36" hidden="1" customWidth="1"/>
    <col min="11525" max="11525" width="13" style="36" customWidth="1"/>
    <col min="11526" max="11529" width="0" style="36" hidden="1" customWidth="1"/>
    <col min="11530" max="11530" width="14.85546875" style="36" customWidth="1"/>
    <col min="11531" max="11531" width="13.42578125" style="36" customWidth="1"/>
    <col min="11532" max="11770" width="9.140625" style="36"/>
    <col min="11771" max="11771" width="6" style="36" customWidth="1"/>
    <col min="11772" max="11772" width="51.7109375" style="36" customWidth="1"/>
    <col min="11773" max="11773" width="9.140625" style="36" customWidth="1"/>
    <col min="11774" max="11774" width="12.140625" style="36" customWidth="1"/>
    <col min="11775" max="11775" width="11.85546875" style="36" customWidth="1"/>
    <col min="11776" max="11776" width="11.7109375" style="36" customWidth="1"/>
    <col min="11777" max="11777" width="11.85546875" style="36" customWidth="1"/>
    <col min="11778" max="11778" width="14.28515625" style="36" customWidth="1"/>
    <col min="11779" max="11780" width="0" style="36" hidden="1" customWidth="1"/>
    <col min="11781" max="11781" width="13" style="36" customWidth="1"/>
    <col min="11782" max="11785" width="0" style="36" hidden="1" customWidth="1"/>
    <col min="11786" max="11786" width="14.85546875" style="36" customWidth="1"/>
    <col min="11787" max="11787" width="13.42578125" style="36" customWidth="1"/>
    <col min="11788" max="12026" width="9.140625" style="36"/>
    <col min="12027" max="12027" width="6" style="36" customWidth="1"/>
    <col min="12028" max="12028" width="51.7109375" style="36" customWidth="1"/>
    <col min="12029" max="12029" width="9.140625" style="36" customWidth="1"/>
    <col min="12030" max="12030" width="12.140625" style="36" customWidth="1"/>
    <col min="12031" max="12031" width="11.85546875" style="36" customWidth="1"/>
    <col min="12032" max="12032" width="11.7109375" style="36" customWidth="1"/>
    <col min="12033" max="12033" width="11.85546875" style="36" customWidth="1"/>
    <col min="12034" max="12034" width="14.28515625" style="36" customWidth="1"/>
    <col min="12035" max="12036" width="0" style="36" hidden="1" customWidth="1"/>
    <col min="12037" max="12037" width="13" style="36" customWidth="1"/>
    <col min="12038" max="12041" width="0" style="36" hidden="1" customWidth="1"/>
    <col min="12042" max="12042" width="14.85546875" style="36" customWidth="1"/>
    <col min="12043" max="12043" width="13.42578125" style="36" customWidth="1"/>
    <col min="12044" max="12282" width="9.140625" style="36"/>
    <col min="12283" max="12283" width="6" style="36" customWidth="1"/>
    <col min="12284" max="12284" width="51.7109375" style="36" customWidth="1"/>
    <col min="12285" max="12285" width="9.140625" style="36" customWidth="1"/>
    <col min="12286" max="12286" width="12.140625" style="36" customWidth="1"/>
    <col min="12287" max="12287" width="11.85546875" style="36" customWidth="1"/>
    <col min="12288" max="12288" width="11.7109375" style="36" customWidth="1"/>
    <col min="12289" max="12289" width="11.85546875" style="36" customWidth="1"/>
    <col min="12290" max="12290" width="14.28515625" style="36" customWidth="1"/>
    <col min="12291" max="12292" width="0" style="36" hidden="1" customWidth="1"/>
    <col min="12293" max="12293" width="13" style="36" customWidth="1"/>
    <col min="12294" max="12297" width="0" style="36" hidden="1" customWidth="1"/>
    <col min="12298" max="12298" width="14.85546875" style="36" customWidth="1"/>
    <col min="12299" max="12299" width="13.42578125" style="36" customWidth="1"/>
    <col min="12300" max="12538" width="9.140625" style="36"/>
    <col min="12539" max="12539" width="6" style="36" customWidth="1"/>
    <col min="12540" max="12540" width="51.7109375" style="36" customWidth="1"/>
    <col min="12541" max="12541" width="9.140625" style="36" customWidth="1"/>
    <col min="12542" max="12542" width="12.140625" style="36" customWidth="1"/>
    <col min="12543" max="12543" width="11.85546875" style="36" customWidth="1"/>
    <col min="12544" max="12544" width="11.7109375" style="36" customWidth="1"/>
    <col min="12545" max="12545" width="11.85546875" style="36" customWidth="1"/>
    <col min="12546" max="12546" width="14.28515625" style="36" customWidth="1"/>
    <col min="12547" max="12548" width="0" style="36" hidden="1" customWidth="1"/>
    <col min="12549" max="12549" width="13" style="36" customWidth="1"/>
    <col min="12550" max="12553" width="0" style="36" hidden="1" customWidth="1"/>
    <col min="12554" max="12554" width="14.85546875" style="36" customWidth="1"/>
    <col min="12555" max="12555" width="13.42578125" style="36" customWidth="1"/>
    <col min="12556" max="12794" width="9.140625" style="36"/>
    <col min="12795" max="12795" width="6" style="36" customWidth="1"/>
    <col min="12796" max="12796" width="51.7109375" style="36" customWidth="1"/>
    <col min="12797" max="12797" width="9.140625" style="36" customWidth="1"/>
    <col min="12798" max="12798" width="12.140625" style="36" customWidth="1"/>
    <col min="12799" max="12799" width="11.85546875" style="36" customWidth="1"/>
    <col min="12800" max="12800" width="11.7109375" style="36" customWidth="1"/>
    <col min="12801" max="12801" width="11.85546875" style="36" customWidth="1"/>
    <col min="12802" max="12802" width="14.28515625" style="36" customWidth="1"/>
    <col min="12803" max="12804" width="0" style="36" hidden="1" customWidth="1"/>
    <col min="12805" max="12805" width="13" style="36" customWidth="1"/>
    <col min="12806" max="12809" width="0" style="36" hidden="1" customWidth="1"/>
    <col min="12810" max="12810" width="14.85546875" style="36" customWidth="1"/>
    <col min="12811" max="12811" width="13.42578125" style="36" customWidth="1"/>
    <col min="12812" max="13050" width="9.140625" style="36"/>
    <col min="13051" max="13051" width="6" style="36" customWidth="1"/>
    <col min="13052" max="13052" width="51.7109375" style="36" customWidth="1"/>
    <col min="13053" max="13053" width="9.140625" style="36" customWidth="1"/>
    <col min="13054" max="13054" width="12.140625" style="36" customWidth="1"/>
    <col min="13055" max="13055" width="11.85546875" style="36" customWidth="1"/>
    <col min="13056" max="13056" width="11.7109375" style="36" customWidth="1"/>
    <col min="13057" max="13057" width="11.85546875" style="36" customWidth="1"/>
    <col min="13058" max="13058" width="14.28515625" style="36" customWidth="1"/>
    <col min="13059" max="13060" width="0" style="36" hidden="1" customWidth="1"/>
    <col min="13061" max="13061" width="13" style="36" customWidth="1"/>
    <col min="13062" max="13065" width="0" style="36" hidden="1" customWidth="1"/>
    <col min="13066" max="13066" width="14.85546875" style="36" customWidth="1"/>
    <col min="13067" max="13067" width="13.42578125" style="36" customWidth="1"/>
    <col min="13068" max="13306" width="9.140625" style="36"/>
    <col min="13307" max="13307" width="6" style="36" customWidth="1"/>
    <col min="13308" max="13308" width="51.7109375" style="36" customWidth="1"/>
    <col min="13309" max="13309" width="9.140625" style="36" customWidth="1"/>
    <col min="13310" max="13310" width="12.140625" style="36" customWidth="1"/>
    <col min="13311" max="13311" width="11.85546875" style="36" customWidth="1"/>
    <col min="13312" max="13312" width="11.7109375" style="36" customWidth="1"/>
    <col min="13313" max="13313" width="11.85546875" style="36" customWidth="1"/>
    <col min="13314" max="13314" width="14.28515625" style="36" customWidth="1"/>
    <col min="13315" max="13316" width="0" style="36" hidden="1" customWidth="1"/>
    <col min="13317" max="13317" width="13" style="36" customWidth="1"/>
    <col min="13318" max="13321" width="0" style="36" hidden="1" customWidth="1"/>
    <col min="13322" max="13322" width="14.85546875" style="36" customWidth="1"/>
    <col min="13323" max="13323" width="13.42578125" style="36" customWidth="1"/>
    <col min="13324" max="13562" width="9.140625" style="36"/>
    <col min="13563" max="13563" width="6" style="36" customWidth="1"/>
    <col min="13564" max="13564" width="51.7109375" style="36" customWidth="1"/>
    <col min="13565" max="13565" width="9.140625" style="36" customWidth="1"/>
    <col min="13566" max="13566" width="12.140625" style="36" customWidth="1"/>
    <col min="13567" max="13567" width="11.85546875" style="36" customWidth="1"/>
    <col min="13568" max="13568" width="11.7109375" style="36" customWidth="1"/>
    <col min="13569" max="13569" width="11.85546875" style="36" customWidth="1"/>
    <col min="13570" max="13570" width="14.28515625" style="36" customWidth="1"/>
    <col min="13571" max="13572" width="0" style="36" hidden="1" customWidth="1"/>
    <col min="13573" max="13573" width="13" style="36" customWidth="1"/>
    <col min="13574" max="13577" width="0" style="36" hidden="1" customWidth="1"/>
    <col min="13578" max="13578" width="14.85546875" style="36" customWidth="1"/>
    <col min="13579" max="13579" width="13.42578125" style="36" customWidth="1"/>
    <col min="13580" max="13818" width="9.140625" style="36"/>
    <col min="13819" max="13819" width="6" style="36" customWidth="1"/>
    <col min="13820" max="13820" width="51.7109375" style="36" customWidth="1"/>
    <col min="13821" max="13821" width="9.140625" style="36" customWidth="1"/>
    <col min="13822" max="13822" width="12.140625" style="36" customWidth="1"/>
    <col min="13823" max="13823" width="11.85546875" style="36" customWidth="1"/>
    <col min="13824" max="13824" width="11.7109375" style="36" customWidth="1"/>
    <col min="13825" max="13825" width="11.85546875" style="36" customWidth="1"/>
    <col min="13826" max="13826" width="14.28515625" style="36" customWidth="1"/>
    <col min="13827" max="13828" width="0" style="36" hidden="1" customWidth="1"/>
    <col min="13829" max="13829" width="13" style="36" customWidth="1"/>
    <col min="13830" max="13833" width="0" style="36" hidden="1" customWidth="1"/>
    <col min="13834" max="13834" width="14.85546875" style="36" customWidth="1"/>
    <col min="13835" max="13835" width="13.42578125" style="36" customWidth="1"/>
    <col min="13836" max="14074" width="9.140625" style="36"/>
    <col min="14075" max="14075" width="6" style="36" customWidth="1"/>
    <col min="14076" max="14076" width="51.7109375" style="36" customWidth="1"/>
    <col min="14077" max="14077" width="9.140625" style="36" customWidth="1"/>
    <col min="14078" max="14078" width="12.140625" style="36" customWidth="1"/>
    <col min="14079" max="14079" width="11.85546875" style="36" customWidth="1"/>
    <col min="14080" max="14080" width="11.7109375" style="36" customWidth="1"/>
    <col min="14081" max="14081" width="11.85546875" style="36" customWidth="1"/>
    <col min="14082" max="14082" width="14.28515625" style="36" customWidth="1"/>
    <col min="14083" max="14084" width="0" style="36" hidden="1" customWidth="1"/>
    <col min="14085" max="14085" width="13" style="36" customWidth="1"/>
    <col min="14086" max="14089" width="0" style="36" hidden="1" customWidth="1"/>
    <col min="14090" max="14090" width="14.85546875" style="36" customWidth="1"/>
    <col min="14091" max="14091" width="13.42578125" style="36" customWidth="1"/>
    <col min="14092" max="14330" width="9.140625" style="36"/>
    <col min="14331" max="14331" width="6" style="36" customWidth="1"/>
    <col min="14332" max="14332" width="51.7109375" style="36" customWidth="1"/>
    <col min="14333" max="14333" width="9.140625" style="36" customWidth="1"/>
    <col min="14334" max="14334" width="12.140625" style="36" customWidth="1"/>
    <col min="14335" max="14335" width="11.85546875" style="36" customWidth="1"/>
    <col min="14336" max="14336" width="11.7109375" style="36" customWidth="1"/>
    <col min="14337" max="14337" width="11.85546875" style="36" customWidth="1"/>
    <col min="14338" max="14338" width="14.28515625" style="36" customWidth="1"/>
    <col min="14339" max="14340" width="0" style="36" hidden="1" customWidth="1"/>
    <col min="14341" max="14341" width="13" style="36" customWidth="1"/>
    <col min="14342" max="14345" width="0" style="36" hidden="1" customWidth="1"/>
    <col min="14346" max="14346" width="14.85546875" style="36" customWidth="1"/>
    <col min="14347" max="14347" width="13.42578125" style="36" customWidth="1"/>
    <col min="14348" max="14586" width="9.140625" style="36"/>
    <col min="14587" max="14587" width="6" style="36" customWidth="1"/>
    <col min="14588" max="14588" width="51.7109375" style="36" customWidth="1"/>
    <col min="14589" max="14589" width="9.140625" style="36" customWidth="1"/>
    <col min="14590" max="14590" width="12.140625" style="36" customWidth="1"/>
    <col min="14591" max="14591" width="11.85546875" style="36" customWidth="1"/>
    <col min="14592" max="14592" width="11.7109375" style="36" customWidth="1"/>
    <col min="14593" max="14593" width="11.85546875" style="36" customWidth="1"/>
    <col min="14594" max="14594" width="14.28515625" style="36" customWidth="1"/>
    <col min="14595" max="14596" width="0" style="36" hidden="1" customWidth="1"/>
    <col min="14597" max="14597" width="13" style="36" customWidth="1"/>
    <col min="14598" max="14601" width="0" style="36" hidden="1" customWidth="1"/>
    <col min="14602" max="14602" width="14.85546875" style="36" customWidth="1"/>
    <col min="14603" max="14603" width="13.42578125" style="36" customWidth="1"/>
    <col min="14604" max="14842" width="9.140625" style="36"/>
    <col min="14843" max="14843" width="6" style="36" customWidth="1"/>
    <col min="14844" max="14844" width="51.7109375" style="36" customWidth="1"/>
    <col min="14845" max="14845" width="9.140625" style="36" customWidth="1"/>
    <col min="14846" max="14846" width="12.140625" style="36" customWidth="1"/>
    <col min="14847" max="14847" width="11.85546875" style="36" customWidth="1"/>
    <col min="14848" max="14848" width="11.7109375" style="36" customWidth="1"/>
    <col min="14849" max="14849" width="11.85546875" style="36" customWidth="1"/>
    <col min="14850" max="14850" width="14.28515625" style="36" customWidth="1"/>
    <col min="14851" max="14852" width="0" style="36" hidden="1" customWidth="1"/>
    <col min="14853" max="14853" width="13" style="36" customWidth="1"/>
    <col min="14854" max="14857" width="0" style="36" hidden="1" customWidth="1"/>
    <col min="14858" max="14858" width="14.85546875" style="36" customWidth="1"/>
    <col min="14859" max="14859" width="13.42578125" style="36" customWidth="1"/>
    <col min="14860" max="15098" width="9.140625" style="36"/>
    <col min="15099" max="15099" width="6" style="36" customWidth="1"/>
    <col min="15100" max="15100" width="51.7109375" style="36" customWidth="1"/>
    <col min="15101" max="15101" width="9.140625" style="36" customWidth="1"/>
    <col min="15102" max="15102" width="12.140625" style="36" customWidth="1"/>
    <col min="15103" max="15103" width="11.85546875" style="36" customWidth="1"/>
    <col min="15104" max="15104" width="11.7109375" style="36" customWidth="1"/>
    <col min="15105" max="15105" width="11.85546875" style="36" customWidth="1"/>
    <col min="15106" max="15106" width="14.28515625" style="36" customWidth="1"/>
    <col min="15107" max="15108" width="0" style="36" hidden="1" customWidth="1"/>
    <col min="15109" max="15109" width="13" style="36" customWidth="1"/>
    <col min="15110" max="15113" width="0" style="36" hidden="1" customWidth="1"/>
    <col min="15114" max="15114" width="14.85546875" style="36" customWidth="1"/>
    <col min="15115" max="15115" width="13.42578125" style="36" customWidth="1"/>
    <col min="15116" max="15354" width="9.140625" style="36"/>
    <col min="15355" max="15355" width="6" style="36" customWidth="1"/>
    <col min="15356" max="15356" width="51.7109375" style="36" customWidth="1"/>
    <col min="15357" max="15357" width="9.140625" style="36" customWidth="1"/>
    <col min="15358" max="15358" width="12.140625" style="36" customWidth="1"/>
    <col min="15359" max="15359" width="11.85546875" style="36" customWidth="1"/>
    <col min="15360" max="15360" width="11.7109375" style="36" customWidth="1"/>
    <col min="15361" max="15361" width="11.85546875" style="36" customWidth="1"/>
    <col min="15362" max="15362" width="14.28515625" style="36" customWidth="1"/>
    <col min="15363" max="15364" width="0" style="36" hidden="1" customWidth="1"/>
    <col min="15365" max="15365" width="13" style="36" customWidth="1"/>
    <col min="15366" max="15369" width="0" style="36" hidden="1" customWidth="1"/>
    <col min="15370" max="15370" width="14.85546875" style="36" customWidth="1"/>
    <col min="15371" max="15371" width="13.42578125" style="36" customWidth="1"/>
    <col min="15372" max="15610" width="9.140625" style="36"/>
    <col min="15611" max="15611" width="6" style="36" customWidth="1"/>
    <col min="15612" max="15612" width="51.7109375" style="36" customWidth="1"/>
    <col min="15613" max="15613" width="9.140625" style="36" customWidth="1"/>
    <col min="15614" max="15614" width="12.140625" style="36" customWidth="1"/>
    <col min="15615" max="15615" width="11.85546875" style="36" customWidth="1"/>
    <col min="15616" max="15616" width="11.7109375" style="36" customWidth="1"/>
    <col min="15617" max="15617" width="11.85546875" style="36" customWidth="1"/>
    <col min="15618" max="15618" width="14.28515625" style="36" customWidth="1"/>
    <col min="15619" max="15620" width="0" style="36" hidden="1" customWidth="1"/>
    <col min="15621" max="15621" width="13" style="36" customWidth="1"/>
    <col min="15622" max="15625" width="0" style="36" hidden="1" customWidth="1"/>
    <col min="15626" max="15626" width="14.85546875" style="36" customWidth="1"/>
    <col min="15627" max="15627" width="13.42578125" style="36" customWidth="1"/>
    <col min="15628" max="15866" width="9.140625" style="36"/>
    <col min="15867" max="15867" width="6" style="36" customWidth="1"/>
    <col min="15868" max="15868" width="51.7109375" style="36" customWidth="1"/>
    <col min="15869" max="15869" width="9.140625" style="36" customWidth="1"/>
    <col min="15870" max="15870" width="12.140625" style="36" customWidth="1"/>
    <col min="15871" max="15871" width="11.85546875" style="36" customWidth="1"/>
    <col min="15872" max="15872" width="11.7109375" style="36" customWidth="1"/>
    <col min="15873" max="15873" width="11.85546875" style="36" customWidth="1"/>
    <col min="15874" max="15874" width="14.28515625" style="36" customWidth="1"/>
    <col min="15875" max="15876" width="0" style="36" hidden="1" customWidth="1"/>
    <col min="15877" max="15877" width="13" style="36" customWidth="1"/>
    <col min="15878" max="15881" width="0" style="36" hidden="1" customWidth="1"/>
    <col min="15882" max="15882" width="14.85546875" style="36" customWidth="1"/>
    <col min="15883" max="15883" width="13.42578125" style="36" customWidth="1"/>
    <col min="15884" max="16122" width="9.140625" style="36"/>
    <col min="16123" max="16123" width="6" style="36" customWidth="1"/>
    <col min="16124" max="16124" width="51.7109375" style="36" customWidth="1"/>
    <col min="16125" max="16125" width="9.140625" style="36" customWidth="1"/>
    <col min="16126" max="16126" width="12.140625" style="36" customWidth="1"/>
    <col min="16127" max="16127" width="11.85546875" style="36" customWidth="1"/>
    <col min="16128" max="16128" width="11.7109375" style="36" customWidth="1"/>
    <col min="16129" max="16129" width="11.85546875" style="36" customWidth="1"/>
    <col min="16130" max="16130" width="14.28515625" style="36" customWidth="1"/>
    <col min="16131" max="16132" width="0" style="36" hidden="1" customWidth="1"/>
    <col min="16133" max="16133" width="13" style="36" customWidth="1"/>
    <col min="16134" max="16137" width="0" style="36" hidden="1" customWidth="1"/>
    <col min="16138" max="16138" width="14.85546875" style="36" customWidth="1"/>
    <col min="16139" max="16139" width="13.42578125" style="36" customWidth="1"/>
    <col min="16140" max="16384" width="9.140625" style="36"/>
  </cols>
  <sheetData>
    <row r="1" spans="1:12" s="29" customFormat="1" ht="15" customHeight="1" x14ac:dyDescent="0.25">
      <c r="A1" s="25"/>
      <c r="B1" s="1"/>
      <c r="C1" s="26"/>
      <c r="D1" s="26"/>
      <c r="E1" s="27"/>
      <c r="F1" s="28"/>
      <c r="H1" s="488" t="s">
        <v>1</v>
      </c>
      <c r="I1" s="488"/>
      <c r="J1" s="488"/>
      <c r="K1" s="488"/>
      <c r="L1" s="53"/>
    </row>
    <row r="2" spans="1:12" s="29" customFormat="1" ht="15.75" customHeight="1" x14ac:dyDescent="0.25">
      <c r="A2" s="25"/>
      <c r="B2" s="491"/>
      <c r="C2" s="491"/>
      <c r="D2" s="491"/>
      <c r="E2" s="491"/>
      <c r="F2" s="28"/>
      <c r="H2" s="488" t="s">
        <v>135</v>
      </c>
      <c r="I2" s="488"/>
      <c r="J2" s="488"/>
      <c r="K2" s="488"/>
      <c r="L2" s="53"/>
    </row>
    <row r="3" spans="1:12" s="35" customFormat="1" ht="16.5" x14ac:dyDescent="0.25">
      <c r="A3" s="25"/>
      <c r="B3" s="30"/>
      <c r="C3" s="31"/>
      <c r="D3" s="32"/>
      <c r="E3" s="27"/>
      <c r="F3" s="33"/>
      <c r="G3" s="34"/>
      <c r="H3" s="488" t="s">
        <v>53</v>
      </c>
      <c r="I3" s="488"/>
      <c r="J3" s="488"/>
      <c r="K3" s="488"/>
      <c r="L3" s="53"/>
    </row>
    <row r="4" spans="1:12" s="35" customFormat="1" ht="16.5" x14ac:dyDescent="0.25">
      <c r="A4" s="25"/>
      <c r="B4" s="30"/>
      <c r="C4" s="31"/>
      <c r="D4" s="32"/>
      <c r="E4" s="27"/>
      <c r="F4" s="33"/>
      <c r="H4" s="488" t="s">
        <v>54</v>
      </c>
      <c r="I4" s="488"/>
      <c r="J4" s="488"/>
      <c r="K4" s="488"/>
      <c r="L4" s="53"/>
    </row>
    <row r="5" spans="1:12" s="35" customFormat="1" ht="15" customHeight="1" x14ac:dyDescent="0.25">
      <c r="A5" s="25"/>
      <c r="B5" s="23"/>
      <c r="C5" s="31"/>
      <c r="D5" s="32"/>
      <c r="E5" s="27"/>
      <c r="F5" s="33"/>
      <c r="H5" s="488" t="s">
        <v>136</v>
      </c>
      <c r="I5" s="488"/>
      <c r="J5" s="488"/>
      <c r="K5" s="488"/>
      <c r="L5" s="53"/>
    </row>
    <row r="6" spans="1:12" ht="20.25" customHeight="1" x14ac:dyDescent="0.25">
      <c r="A6" s="492" t="s">
        <v>59</v>
      </c>
      <c r="B6" s="492"/>
      <c r="C6" s="492"/>
      <c r="D6" s="492"/>
      <c r="E6" s="492"/>
      <c r="F6" s="492"/>
      <c r="G6" s="492"/>
      <c r="H6" s="492"/>
      <c r="I6" s="492"/>
      <c r="J6" s="492"/>
      <c r="K6" s="492"/>
    </row>
    <row r="7" spans="1:12" ht="11.25" customHeight="1" x14ac:dyDescent="0.25">
      <c r="A7" s="37"/>
      <c r="B7" s="38"/>
      <c r="C7" s="38"/>
      <c r="D7" s="38"/>
      <c r="E7" s="38"/>
      <c r="F7" s="39"/>
      <c r="G7" s="38"/>
      <c r="H7" s="38"/>
      <c r="I7" s="38"/>
      <c r="J7" s="38"/>
      <c r="K7" s="38"/>
    </row>
    <row r="8" spans="1:12" ht="34.5" customHeight="1" x14ac:dyDescent="0.25">
      <c r="A8" s="493" t="s">
        <v>137</v>
      </c>
      <c r="B8" s="493"/>
      <c r="C8" s="493"/>
      <c r="D8" s="493"/>
      <c r="E8" s="493"/>
      <c r="F8" s="493"/>
      <c r="G8" s="493"/>
      <c r="H8" s="493"/>
      <c r="I8" s="493"/>
      <c r="J8" s="493"/>
      <c r="K8" s="493"/>
    </row>
    <row r="9" spans="1:12" x14ac:dyDescent="0.25">
      <c r="A9" s="38"/>
      <c r="B9" s="38"/>
      <c r="C9" s="38"/>
      <c r="D9" s="38"/>
      <c r="E9" s="38"/>
      <c r="F9" s="39"/>
      <c r="G9" s="38"/>
      <c r="H9" s="38"/>
      <c r="I9" s="38"/>
      <c r="J9" s="38"/>
      <c r="K9" s="38"/>
    </row>
    <row r="10" spans="1:12" ht="34.5" customHeight="1" x14ac:dyDescent="0.25">
      <c r="A10" s="494" t="s">
        <v>138</v>
      </c>
      <c r="B10" s="494"/>
      <c r="C10" s="494"/>
      <c r="D10" s="494"/>
      <c r="E10" s="494"/>
      <c r="F10" s="494"/>
      <c r="G10" s="494"/>
      <c r="H10" s="494"/>
      <c r="I10" s="494"/>
      <c r="J10" s="494"/>
      <c r="K10" s="494"/>
    </row>
    <row r="11" spans="1:12" s="41" customFormat="1" ht="12.75" x14ac:dyDescent="0.25">
      <c r="A11" s="40" t="s">
        <v>17</v>
      </c>
      <c r="B11" s="10"/>
      <c r="C11" s="10"/>
      <c r="D11" s="10"/>
      <c r="F11" s="42"/>
      <c r="H11" s="40" t="s">
        <v>18</v>
      </c>
    </row>
    <row r="12" spans="1:12" s="41" customFormat="1" ht="12.75" x14ac:dyDescent="0.25">
      <c r="A12" s="489" t="s">
        <v>19</v>
      </c>
      <c r="B12" s="489"/>
      <c r="C12" s="43" t="s">
        <v>139</v>
      </c>
      <c r="D12" s="43"/>
      <c r="F12" s="42"/>
      <c r="H12" s="44" t="s">
        <v>20</v>
      </c>
      <c r="I12" s="45" t="s">
        <v>21</v>
      </c>
    </row>
    <row r="13" spans="1:12" s="41" customFormat="1" ht="12.75" x14ac:dyDescent="0.25">
      <c r="A13" s="489" t="s">
        <v>22</v>
      </c>
      <c r="B13" s="489"/>
      <c r="C13" s="490" t="s">
        <v>140</v>
      </c>
      <c r="D13" s="490"/>
      <c r="F13" s="42"/>
      <c r="H13" s="44" t="s">
        <v>23</v>
      </c>
      <c r="I13" s="45" t="s">
        <v>21</v>
      </c>
    </row>
    <row r="14" spans="1:12" s="41" customFormat="1" ht="12.75" x14ac:dyDescent="0.25">
      <c r="A14" s="489" t="s">
        <v>24</v>
      </c>
      <c r="B14" s="489"/>
      <c r="C14" s="490">
        <v>8.2899999999999991</v>
      </c>
      <c r="D14" s="490"/>
      <c r="F14" s="42"/>
      <c r="H14" s="44" t="s">
        <v>25</v>
      </c>
      <c r="I14" s="46">
        <v>1.4999999999999999E-2</v>
      </c>
    </row>
    <row r="15" spans="1:12" s="41" customFormat="1" ht="12.75" x14ac:dyDescent="0.25">
      <c r="A15" s="489" t="s">
        <v>26</v>
      </c>
      <c r="B15" s="489"/>
      <c r="C15" s="490" t="s">
        <v>141</v>
      </c>
      <c r="D15" s="490"/>
      <c r="E15" s="47"/>
      <c r="F15" s="47"/>
      <c r="G15" s="47"/>
      <c r="H15" s="24"/>
      <c r="I15" s="68"/>
      <c r="J15" s="47"/>
      <c r="K15" s="47"/>
    </row>
    <row r="16" spans="1:12" s="50" customFormat="1" ht="12.75" x14ac:dyDescent="0.25">
      <c r="A16" s="462" t="s">
        <v>142</v>
      </c>
      <c r="B16" s="462"/>
      <c r="C16" s="463">
        <v>4.5499999999999999E-2</v>
      </c>
      <c r="D16" s="464"/>
      <c r="E16" s="48"/>
      <c r="F16" s="48"/>
      <c r="G16" s="48"/>
      <c r="H16" s="49"/>
      <c r="I16" s="69"/>
      <c r="J16" s="48"/>
      <c r="K16" s="48"/>
    </row>
    <row r="17" spans="1:11" ht="15.75" thickBot="1" x14ac:dyDescent="0.3">
      <c r="A17" s="465" t="s">
        <v>143</v>
      </c>
      <c r="B17" s="466"/>
      <c r="C17" s="466"/>
      <c r="D17" s="466"/>
      <c r="E17" s="466"/>
      <c r="F17" s="466"/>
      <c r="G17" s="466"/>
      <c r="H17" s="466"/>
      <c r="I17" s="466"/>
      <c r="J17" s="466"/>
      <c r="K17" s="467"/>
    </row>
    <row r="18" spans="1:11" x14ac:dyDescent="0.25">
      <c r="A18" s="471" t="s">
        <v>3</v>
      </c>
      <c r="B18" s="474" t="s">
        <v>27</v>
      </c>
      <c r="C18" s="477" t="s">
        <v>28</v>
      </c>
      <c r="D18" s="484" t="s">
        <v>76</v>
      </c>
      <c r="E18" s="485"/>
      <c r="F18" s="485"/>
      <c r="G18" s="486"/>
      <c r="H18" s="484" t="s">
        <v>29</v>
      </c>
      <c r="I18" s="485"/>
      <c r="J18" s="485"/>
      <c r="K18" s="487"/>
    </row>
    <row r="19" spans="1:11" x14ac:dyDescent="0.25">
      <c r="A19" s="472"/>
      <c r="B19" s="475"/>
      <c r="C19" s="478"/>
      <c r="D19" s="480" t="s">
        <v>30</v>
      </c>
      <c r="E19" s="481" t="s">
        <v>31</v>
      </c>
      <c r="F19" s="482"/>
      <c r="G19" s="483"/>
      <c r="H19" s="480" t="s">
        <v>30</v>
      </c>
      <c r="I19" s="481" t="s">
        <v>31</v>
      </c>
      <c r="J19" s="482"/>
      <c r="K19" s="483"/>
    </row>
    <row r="20" spans="1:11" ht="55.5" customHeight="1" thickBot="1" x14ac:dyDescent="0.3">
      <c r="A20" s="473"/>
      <c r="B20" s="476"/>
      <c r="C20" s="479"/>
      <c r="D20" s="479"/>
      <c r="E20" s="106" t="s">
        <v>70</v>
      </c>
      <c r="F20" s="107" t="s">
        <v>60</v>
      </c>
      <c r="G20" s="107" t="s">
        <v>33</v>
      </c>
      <c r="H20" s="479"/>
      <c r="I20" s="106" t="s">
        <v>34</v>
      </c>
      <c r="J20" s="107" t="s">
        <v>77</v>
      </c>
      <c r="K20" s="108" t="s">
        <v>78</v>
      </c>
    </row>
    <row r="21" spans="1:11" ht="15.75" thickBot="1" x14ac:dyDescent="0.3">
      <c r="A21" s="80">
        <v>1</v>
      </c>
      <c r="B21" s="81">
        <v>2</v>
      </c>
      <c r="C21" s="81">
        <v>3</v>
      </c>
      <c r="D21" s="81">
        <v>4</v>
      </c>
      <c r="E21" s="81">
        <v>5</v>
      </c>
      <c r="F21" s="81">
        <v>6</v>
      </c>
      <c r="G21" s="81">
        <v>7</v>
      </c>
      <c r="H21" s="81">
        <v>8</v>
      </c>
      <c r="I21" s="81">
        <v>9</v>
      </c>
      <c r="J21" s="81">
        <v>10</v>
      </c>
      <c r="K21" s="82">
        <v>11</v>
      </c>
    </row>
    <row r="22" spans="1:11" x14ac:dyDescent="0.25">
      <c r="A22" s="468" t="s">
        <v>79</v>
      </c>
      <c r="B22" s="469"/>
      <c r="C22" s="469"/>
      <c r="D22" s="83"/>
      <c r="E22" s="83"/>
      <c r="F22" s="83"/>
      <c r="G22" s="83"/>
      <c r="H22" s="83"/>
      <c r="I22" s="83"/>
      <c r="J22" s="83"/>
      <c r="K22" s="84"/>
    </row>
    <row r="23" spans="1:11" x14ac:dyDescent="0.25">
      <c r="A23" s="71">
        <v>1</v>
      </c>
      <c r="B23" s="85" t="s">
        <v>145</v>
      </c>
      <c r="C23" s="86" t="s">
        <v>80</v>
      </c>
      <c r="D23" s="86">
        <v>10071</v>
      </c>
      <c r="E23" s="86"/>
      <c r="F23" s="86"/>
      <c r="G23" s="86"/>
      <c r="H23" s="86">
        <v>164712</v>
      </c>
      <c r="I23" s="86">
        <v>78287</v>
      </c>
      <c r="J23" s="86"/>
      <c r="K23" s="86">
        <v>2434</v>
      </c>
    </row>
    <row r="24" spans="1:11" x14ac:dyDescent="0.25">
      <c r="A24" s="71">
        <v>2</v>
      </c>
      <c r="B24" s="142" t="s">
        <v>146</v>
      </c>
      <c r="C24" s="86" t="s">
        <v>89</v>
      </c>
      <c r="D24" s="86">
        <v>135432</v>
      </c>
      <c r="E24" s="86"/>
      <c r="F24" s="86"/>
      <c r="G24" s="86"/>
      <c r="H24" s="86">
        <v>2781998</v>
      </c>
      <c r="I24" s="86">
        <v>2046778</v>
      </c>
      <c r="J24" s="86"/>
      <c r="K24" s="86">
        <v>41113</v>
      </c>
    </row>
    <row r="25" spans="1:11" x14ac:dyDescent="0.25">
      <c r="A25" s="71">
        <v>3</v>
      </c>
      <c r="B25" s="142" t="s">
        <v>147</v>
      </c>
      <c r="C25" s="86" t="s">
        <v>90</v>
      </c>
      <c r="D25" s="86">
        <v>342570</v>
      </c>
      <c r="E25" s="86"/>
      <c r="F25" s="86">
        <v>267309</v>
      </c>
      <c r="G25" s="86">
        <f>306310-F25</f>
        <v>39001</v>
      </c>
      <c r="H25" s="86">
        <v>797948</v>
      </c>
      <c r="I25" s="86">
        <v>225816</v>
      </c>
      <c r="J25" s="86">
        <v>244764</v>
      </c>
      <c r="K25" s="86">
        <v>8175</v>
      </c>
    </row>
    <row r="26" spans="1:11" ht="30.75" customHeight="1" x14ac:dyDescent="0.25">
      <c r="A26" s="71">
        <v>4</v>
      </c>
      <c r="B26" s="142" t="s">
        <v>148</v>
      </c>
      <c r="C26" s="86" t="s">
        <v>91</v>
      </c>
      <c r="D26" s="86">
        <v>343656</v>
      </c>
      <c r="E26" s="86"/>
      <c r="F26" s="86">
        <v>267309</v>
      </c>
      <c r="G26" s="86">
        <f>306310-F26</f>
        <v>39001</v>
      </c>
      <c r="H26" s="86">
        <v>796732</v>
      </c>
      <c r="I26" s="86">
        <v>235037</v>
      </c>
      <c r="J26" s="86">
        <v>244764</v>
      </c>
      <c r="K26" s="86">
        <v>8157</v>
      </c>
    </row>
    <row r="27" spans="1:11" ht="30" x14ac:dyDescent="0.25">
      <c r="A27" s="71">
        <v>5</v>
      </c>
      <c r="B27" s="142" t="s">
        <v>149</v>
      </c>
      <c r="C27" s="86" t="s">
        <v>92</v>
      </c>
      <c r="D27" s="86">
        <v>217559</v>
      </c>
      <c r="E27" s="86"/>
      <c r="F27" s="86"/>
      <c r="G27" s="86"/>
      <c r="H27" s="86">
        <v>2057628</v>
      </c>
      <c r="I27" s="86">
        <v>1366538</v>
      </c>
      <c r="J27" s="86"/>
      <c r="K27" s="86">
        <v>30408</v>
      </c>
    </row>
    <row r="28" spans="1:11" x14ac:dyDescent="0.25">
      <c r="A28" s="71">
        <v>6</v>
      </c>
      <c r="B28" s="142" t="s">
        <v>150</v>
      </c>
      <c r="C28" s="86" t="s">
        <v>94</v>
      </c>
      <c r="D28" s="86">
        <v>10683</v>
      </c>
      <c r="E28" s="86"/>
      <c r="F28" s="86"/>
      <c r="G28" s="86"/>
      <c r="H28" s="86">
        <v>121404</v>
      </c>
      <c r="I28" s="86">
        <v>61831</v>
      </c>
      <c r="J28" s="86"/>
      <c r="K28" s="86">
        <v>1794</v>
      </c>
    </row>
    <row r="29" spans="1:11" x14ac:dyDescent="0.25">
      <c r="A29" s="71">
        <v>7</v>
      </c>
      <c r="B29" s="142" t="s">
        <v>151</v>
      </c>
      <c r="C29" s="86" t="s">
        <v>155</v>
      </c>
      <c r="D29" s="86">
        <v>43504</v>
      </c>
      <c r="E29" s="86"/>
      <c r="F29" s="86"/>
      <c r="G29" s="86"/>
      <c r="H29" s="86">
        <v>490712</v>
      </c>
      <c r="I29" s="86">
        <v>280857</v>
      </c>
      <c r="J29" s="86"/>
      <c r="K29" s="86">
        <v>7252</v>
      </c>
    </row>
    <row r="30" spans="1:11" x14ac:dyDescent="0.25">
      <c r="A30" s="71">
        <v>8</v>
      </c>
      <c r="B30" s="142" t="s">
        <v>152</v>
      </c>
      <c r="C30" s="86" t="s">
        <v>156</v>
      </c>
      <c r="D30" s="86">
        <v>23777</v>
      </c>
      <c r="E30" s="86"/>
      <c r="F30" s="86"/>
      <c r="G30" s="86">
        <v>48</v>
      </c>
      <c r="H30" s="86">
        <v>235576</v>
      </c>
      <c r="I30" s="86">
        <v>169147</v>
      </c>
      <c r="J30" s="86">
        <v>1199</v>
      </c>
      <c r="K30" s="86">
        <v>3464</v>
      </c>
    </row>
    <row r="31" spans="1:11" x14ac:dyDescent="0.25">
      <c r="A31" s="71">
        <v>9</v>
      </c>
      <c r="B31" s="142" t="s">
        <v>153</v>
      </c>
      <c r="C31" s="86" t="s">
        <v>157</v>
      </c>
      <c r="D31" s="86">
        <v>30561</v>
      </c>
      <c r="E31" s="86"/>
      <c r="F31" s="86"/>
      <c r="G31" s="86"/>
      <c r="H31" s="86">
        <v>317304</v>
      </c>
      <c r="I31" s="86">
        <v>228158</v>
      </c>
      <c r="J31" s="86"/>
      <c r="K31" s="86">
        <v>4689</v>
      </c>
    </row>
    <row r="32" spans="1:11" x14ac:dyDescent="0.25">
      <c r="A32" s="71">
        <v>10</v>
      </c>
      <c r="B32" s="142" t="s">
        <v>154</v>
      </c>
      <c r="C32" s="86" t="s">
        <v>158</v>
      </c>
      <c r="D32" s="86">
        <v>1630660</v>
      </c>
      <c r="E32" s="86"/>
      <c r="F32" s="86">
        <v>1544981</v>
      </c>
      <c r="G32" s="86"/>
      <c r="H32" s="86">
        <v>1226525</v>
      </c>
      <c r="I32" s="86">
        <v>294975</v>
      </c>
      <c r="J32" s="86"/>
      <c r="K32" s="86">
        <v>18126</v>
      </c>
    </row>
    <row r="33" spans="1:11" x14ac:dyDescent="0.25">
      <c r="A33" s="71">
        <v>11</v>
      </c>
      <c r="B33" s="142" t="s">
        <v>65</v>
      </c>
      <c r="C33" s="86" t="s">
        <v>159</v>
      </c>
      <c r="D33" s="86">
        <v>42869</v>
      </c>
      <c r="E33" s="86"/>
      <c r="F33" s="86"/>
      <c r="G33" s="86">
        <v>11894</v>
      </c>
      <c r="H33" s="86">
        <v>655797</v>
      </c>
      <c r="I33" s="86">
        <v>398384</v>
      </c>
      <c r="J33" s="86">
        <v>73271</v>
      </c>
      <c r="K33" s="86">
        <v>8609</v>
      </c>
    </row>
    <row r="34" spans="1:11" x14ac:dyDescent="0.25">
      <c r="A34" s="450" t="s">
        <v>114</v>
      </c>
      <c r="B34" s="450"/>
      <c r="C34" s="450"/>
      <c r="D34" s="137">
        <f>D35-E35-F35-G35</f>
        <v>661799</v>
      </c>
      <c r="E34" s="87"/>
      <c r="F34" s="87"/>
      <c r="G34" s="87"/>
      <c r="H34" s="137">
        <f>H35-J35</f>
        <v>9082338</v>
      </c>
      <c r="I34" s="87"/>
      <c r="J34" s="87"/>
      <c r="K34" s="87"/>
    </row>
    <row r="35" spans="1:11" x14ac:dyDescent="0.25">
      <c r="A35" s="451" t="s">
        <v>81</v>
      </c>
      <c r="B35" s="451"/>
      <c r="C35" s="451"/>
      <c r="D35" s="88">
        <f>D33+D32+D31+D30+D29+D28+D27+D26+D25+D24+D23</f>
        <v>2831342</v>
      </c>
      <c r="E35" s="88"/>
      <c r="F35" s="88">
        <f>F32+F26+F25</f>
        <v>2079599</v>
      </c>
      <c r="G35" s="88">
        <f>G33+G30+G26+G25</f>
        <v>89944</v>
      </c>
      <c r="H35" s="88">
        <f>H33+H32+H31+H30+H29+H28+H27+H26+H25+H24+H23</f>
        <v>9646336</v>
      </c>
      <c r="I35" s="88">
        <f>I33+I32+I31+I30+I29+I28+I27+I26+I25+I24+I23</f>
        <v>5385808</v>
      </c>
      <c r="J35" s="88">
        <f>J33+J30+J26+J25</f>
        <v>563998</v>
      </c>
      <c r="K35" s="88">
        <f>K33+K32+K31+K30+K29+K28+K27+K26+K25+K24+K23</f>
        <v>134221</v>
      </c>
    </row>
    <row r="36" spans="1:11" x14ac:dyDescent="0.25">
      <c r="A36" s="452" t="s">
        <v>82</v>
      </c>
      <c r="B36" s="452"/>
      <c r="C36" s="452"/>
      <c r="D36" s="89"/>
      <c r="E36" s="89"/>
      <c r="F36" s="90"/>
      <c r="G36" s="89"/>
      <c r="H36" s="91"/>
      <c r="I36" s="89"/>
      <c r="J36" s="89"/>
      <c r="K36" s="89"/>
    </row>
    <row r="37" spans="1:11" x14ac:dyDescent="0.25">
      <c r="A37" s="92">
        <v>6</v>
      </c>
      <c r="B37" s="85" t="s">
        <v>93</v>
      </c>
      <c r="C37" s="86" t="s">
        <v>160</v>
      </c>
      <c r="D37" s="89">
        <v>3712</v>
      </c>
      <c r="E37" s="89"/>
      <c r="F37" s="90"/>
      <c r="G37" s="89"/>
      <c r="H37" s="89">
        <v>143756</v>
      </c>
      <c r="I37" s="89"/>
      <c r="J37" s="89"/>
      <c r="K37" s="89"/>
    </row>
    <row r="38" spans="1:11" x14ac:dyDescent="0.25">
      <c r="A38" s="453" t="s">
        <v>83</v>
      </c>
      <c r="B38" s="453"/>
      <c r="C38" s="453"/>
      <c r="D38" s="91">
        <f>D37</f>
        <v>3712</v>
      </c>
      <c r="E38" s="91"/>
      <c r="F38" s="91"/>
      <c r="G38" s="91"/>
      <c r="H38" s="91">
        <f>H37</f>
        <v>143756</v>
      </c>
      <c r="I38" s="91"/>
      <c r="J38" s="91"/>
      <c r="K38" s="91"/>
    </row>
    <row r="39" spans="1:11" x14ac:dyDescent="0.25">
      <c r="A39" s="470" t="s">
        <v>84</v>
      </c>
      <c r="B39" s="470"/>
      <c r="C39" s="470"/>
      <c r="D39" s="88">
        <f>D35+D38</f>
        <v>2835054</v>
      </c>
      <c r="E39" s="88"/>
      <c r="F39" s="88">
        <f>F35</f>
        <v>2079599</v>
      </c>
      <c r="G39" s="88">
        <f>G35</f>
        <v>89944</v>
      </c>
      <c r="H39" s="88">
        <f>H35+H38</f>
        <v>9790092</v>
      </c>
      <c r="I39" s="88">
        <f>I35</f>
        <v>5385808</v>
      </c>
      <c r="J39" s="88">
        <f>J35</f>
        <v>563998</v>
      </c>
      <c r="K39" s="88">
        <f>K35</f>
        <v>134221</v>
      </c>
    </row>
    <row r="40" spans="1:11" x14ac:dyDescent="0.25">
      <c r="A40" s="92"/>
      <c r="B40" s="92" t="s">
        <v>85</v>
      </c>
      <c r="C40" s="86"/>
      <c r="D40" s="86"/>
      <c r="E40" s="89"/>
      <c r="F40" s="90"/>
      <c r="G40" s="89"/>
      <c r="H40" s="93">
        <f>H39*0.2</f>
        <v>1958018.4</v>
      </c>
      <c r="I40" s="89"/>
      <c r="J40" s="89"/>
      <c r="K40" s="89"/>
    </row>
    <row r="41" spans="1:11" x14ac:dyDescent="0.25">
      <c r="A41" s="92"/>
      <c r="B41" s="92" t="s">
        <v>6</v>
      </c>
      <c r="C41" s="86"/>
      <c r="D41" s="86"/>
      <c r="E41" s="89"/>
      <c r="F41" s="90"/>
      <c r="G41" s="89"/>
      <c r="H41" s="93">
        <f>H39*1.2</f>
        <v>11748110.4</v>
      </c>
      <c r="I41" s="89"/>
      <c r="J41" s="89"/>
      <c r="K41" s="89"/>
    </row>
    <row r="42" spans="1:11" ht="11.25" customHeight="1" x14ac:dyDescent="0.25">
      <c r="A42" s="454" t="s">
        <v>35</v>
      </c>
      <c r="B42" s="454"/>
      <c r="C42" s="454"/>
      <c r="D42" s="454"/>
      <c r="E42" s="454"/>
      <c r="F42" s="454"/>
      <c r="G42" s="454"/>
      <c r="H42" s="454"/>
      <c r="I42" s="454"/>
      <c r="J42" s="454"/>
      <c r="K42" s="454"/>
    </row>
    <row r="43" spans="1:11" x14ac:dyDescent="0.25">
      <c r="A43" s="94" t="s">
        <v>86</v>
      </c>
      <c r="B43" s="455" t="s">
        <v>87</v>
      </c>
      <c r="C43" s="455"/>
      <c r="D43" s="109"/>
      <c r="E43" s="96"/>
      <c r="F43" s="97"/>
      <c r="G43" s="96"/>
      <c r="H43" s="98"/>
      <c r="I43" s="96"/>
      <c r="J43" s="96"/>
      <c r="K43" s="96"/>
    </row>
    <row r="44" spans="1:11" ht="15" customHeight="1" x14ac:dyDescent="0.25">
      <c r="A44" s="458" t="s">
        <v>32</v>
      </c>
      <c r="B44" s="459"/>
      <c r="C44" s="459"/>
      <c r="D44" s="460"/>
      <c r="E44" s="112">
        <f>E35</f>
        <v>0</v>
      </c>
      <c r="F44" s="111"/>
      <c r="G44" s="70"/>
      <c r="H44" s="98">
        <f>E44*7.87*1.024</f>
        <v>0</v>
      </c>
      <c r="I44" s="96"/>
      <c r="J44" s="96"/>
      <c r="K44" s="96"/>
    </row>
    <row r="45" spans="1:11" ht="15" customHeight="1" x14ac:dyDescent="0.25">
      <c r="A45" s="458" t="s">
        <v>36</v>
      </c>
      <c r="B45" s="459"/>
      <c r="C45" s="459"/>
      <c r="D45" s="460"/>
      <c r="E45" s="111"/>
      <c r="F45" s="112">
        <f>F35</f>
        <v>2079599</v>
      </c>
      <c r="G45" s="70"/>
      <c r="H45" s="98">
        <f>F45*6.16</f>
        <v>12810330</v>
      </c>
      <c r="I45" s="96"/>
      <c r="J45" s="96"/>
      <c r="K45" s="96"/>
    </row>
    <row r="46" spans="1:11" x14ac:dyDescent="0.25">
      <c r="A46" s="92"/>
      <c r="B46" s="95" t="s">
        <v>37</v>
      </c>
      <c r="C46" s="99"/>
      <c r="D46" s="99">
        <f>D39</f>
        <v>2835054</v>
      </c>
      <c r="E46" s="99"/>
      <c r="F46" s="100"/>
      <c r="G46" s="99"/>
      <c r="H46" s="99">
        <f>H39+H44+H45</f>
        <v>22600422</v>
      </c>
      <c r="I46" s="99"/>
      <c r="J46" s="99"/>
      <c r="K46" s="99"/>
    </row>
    <row r="47" spans="1:11" x14ac:dyDescent="0.25">
      <c r="A47" s="456" t="s">
        <v>88</v>
      </c>
      <c r="B47" s="457"/>
      <c r="C47" s="457"/>
      <c r="D47" s="457"/>
      <c r="E47" s="457"/>
      <c r="F47" s="457"/>
      <c r="G47" s="457"/>
      <c r="H47" s="457"/>
      <c r="I47" s="457"/>
      <c r="J47" s="457"/>
      <c r="K47" s="457"/>
    </row>
    <row r="49" spans="2:8" ht="18.75" x14ac:dyDescent="0.25">
      <c r="B49" s="101" t="s">
        <v>95</v>
      </c>
      <c r="C49" s="102"/>
      <c r="D49" s="103"/>
      <c r="E49" s="104"/>
      <c r="F49" s="461" t="s">
        <v>162</v>
      </c>
      <c r="G49" s="461"/>
    </row>
    <row r="50" spans="2:8" ht="11.25" customHeight="1" x14ac:dyDescent="0.25">
      <c r="B50" s="101"/>
      <c r="C50" s="102"/>
      <c r="D50" s="103"/>
      <c r="E50" s="104"/>
      <c r="F50" s="132" t="s">
        <v>96</v>
      </c>
      <c r="G50" s="132"/>
    </row>
    <row r="51" spans="2:8" ht="15" customHeight="1" x14ac:dyDescent="0.25">
      <c r="B51" s="101" t="s">
        <v>99</v>
      </c>
      <c r="C51" s="105"/>
      <c r="D51" s="105"/>
      <c r="E51" s="104"/>
      <c r="F51" s="449" t="s">
        <v>144</v>
      </c>
      <c r="G51" s="449"/>
    </row>
    <row r="52" spans="2:8" ht="12" customHeight="1" x14ac:dyDescent="0.25">
      <c r="B52" s="101"/>
      <c r="C52" s="105"/>
      <c r="D52" s="105"/>
      <c r="E52" s="104"/>
      <c r="F52" s="131"/>
      <c r="G52" s="131"/>
    </row>
    <row r="53" spans="2:8" ht="18" customHeight="1" x14ac:dyDescent="0.25">
      <c r="B53" s="101" t="s">
        <v>97</v>
      </c>
      <c r="C53" s="105"/>
      <c r="D53" s="105"/>
      <c r="E53" s="104"/>
      <c r="F53" s="449" t="s">
        <v>98</v>
      </c>
      <c r="G53" s="449"/>
      <c r="H53" s="131"/>
    </row>
  </sheetData>
  <mergeCells count="42">
    <mergeCell ref="H5:K5"/>
    <mergeCell ref="H1:K1"/>
    <mergeCell ref="A14:B14"/>
    <mergeCell ref="C14:D14"/>
    <mergeCell ref="A15:B15"/>
    <mergeCell ref="C15:D15"/>
    <mergeCell ref="B2:E2"/>
    <mergeCell ref="H2:K2"/>
    <mergeCell ref="H3:K3"/>
    <mergeCell ref="A6:K6"/>
    <mergeCell ref="A8:K8"/>
    <mergeCell ref="A10:K10"/>
    <mergeCell ref="A12:B12"/>
    <mergeCell ref="A13:B13"/>
    <mergeCell ref="C13:D13"/>
    <mergeCell ref="H4:K4"/>
    <mergeCell ref="A16:B16"/>
    <mergeCell ref="C16:D16"/>
    <mergeCell ref="A17:K17"/>
    <mergeCell ref="A22:C22"/>
    <mergeCell ref="A39:C39"/>
    <mergeCell ref="A18:A20"/>
    <mergeCell ref="B18:B20"/>
    <mergeCell ref="C18:C20"/>
    <mergeCell ref="D19:D20"/>
    <mergeCell ref="E19:G19"/>
    <mergeCell ref="H19:H20"/>
    <mergeCell ref="I19:K19"/>
    <mergeCell ref="D18:G18"/>
    <mergeCell ref="H18:K18"/>
    <mergeCell ref="F53:G53"/>
    <mergeCell ref="A34:C34"/>
    <mergeCell ref="A35:C35"/>
    <mergeCell ref="A36:C36"/>
    <mergeCell ref="A38:C38"/>
    <mergeCell ref="A42:K42"/>
    <mergeCell ref="B43:C43"/>
    <mergeCell ref="A47:K47"/>
    <mergeCell ref="A44:D44"/>
    <mergeCell ref="A45:D45"/>
    <mergeCell ref="F49:G49"/>
    <mergeCell ref="F51:G5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view="pageBreakPreview" topLeftCell="A56" zoomScaleNormal="110" zoomScaleSheetLayoutView="100" workbookViewId="0">
      <selection activeCell="C69" sqref="C69"/>
    </sheetView>
  </sheetViews>
  <sheetFormatPr defaultColWidth="9.85546875" defaultRowHeight="15" x14ac:dyDescent="0.25"/>
  <cols>
    <col min="1" max="1" width="4.42578125" style="53" customWidth="1"/>
    <col min="2" max="2" width="8.5703125" style="53" customWidth="1"/>
    <col min="3" max="3" width="29.28515625" style="53" customWidth="1"/>
    <col min="4" max="17" width="9.85546875" style="53"/>
    <col min="18" max="18" width="29" style="53" customWidth="1"/>
    <col min="19" max="16384" width="9.85546875" style="53"/>
  </cols>
  <sheetData>
    <row r="1" spans="1:13" ht="15.75" x14ac:dyDescent="0.25">
      <c r="A1" s="1"/>
      <c r="B1" s="26"/>
      <c r="C1" s="26"/>
      <c r="D1" s="146"/>
      <c r="E1" s="146"/>
      <c r="F1" s="146"/>
      <c r="G1" s="146"/>
      <c r="H1" s="146"/>
      <c r="I1" s="1" t="s">
        <v>1</v>
      </c>
      <c r="J1" s="26"/>
      <c r="K1" s="26"/>
      <c r="L1" s="26"/>
    </row>
    <row r="2" spans="1:13" ht="15.75" x14ac:dyDescent="0.25">
      <c r="A2" s="1"/>
      <c r="B2" s="26"/>
      <c r="C2" s="26"/>
      <c r="D2" s="146"/>
      <c r="E2" s="146"/>
      <c r="F2" s="146"/>
      <c r="G2" s="146"/>
      <c r="H2" s="146"/>
      <c r="I2" s="1" t="s">
        <v>135</v>
      </c>
      <c r="J2" s="26"/>
      <c r="K2" s="26"/>
      <c r="L2" s="26"/>
    </row>
    <row r="3" spans="1:13" ht="15.75" x14ac:dyDescent="0.25">
      <c r="A3" s="1"/>
      <c r="B3" s="26"/>
      <c r="C3" s="26"/>
      <c r="D3" s="146"/>
      <c r="E3" s="146"/>
      <c r="F3" s="146"/>
      <c r="G3" s="146"/>
      <c r="H3" s="146"/>
      <c r="I3" s="1" t="s">
        <v>53</v>
      </c>
      <c r="J3" s="26"/>
      <c r="K3" s="26"/>
      <c r="L3" s="26"/>
    </row>
    <row r="4" spans="1:13" ht="15.75" x14ac:dyDescent="0.25">
      <c r="A4" s="1"/>
      <c r="B4" s="26"/>
      <c r="C4" s="26"/>
      <c r="D4" s="146"/>
      <c r="E4" s="146"/>
      <c r="F4" s="146"/>
      <c r="G4" s="146"/>
      <c r="H4" s="146"/>
      <c r="I4" s="1" t="s">
        <v>54</v>
      </c>
      <c r="J4" s="26"/>
      <c r="K4" s="26"/>
      <c r="L4" s="26"/>
    </row>
    <row r="5" spans="1:13" ht="15.75" x14ac:dyDescent="0.25">
      <c r="A5" s="1"/>
      <c r="B5" s="26"/>
      <c r="C5" s="26"/>
      <c r="D5" s="146"/>
      <c r="E5" s="146"/>
      <c r="F5" s="146"/>
      <c r="G5" s="146"/>
      <c r="H5" s="146"/>
      <c r="I5" s="1" t="s">
        <v>136</v>
      </c>
      <c r="J5" s="26"/>
      <c r="K5" s="26"/>
      <c r="L5" s="26"/>
    </row>
    <row r="6" spans="1:13" ht="15.75" x14ac:dyDescent="0.25">
      <c r="A6" s="1"/>
      <c r="B6" s="26"/>
      <c r="C6" s="26"/>
      <c r="D6" s="146"/>
      <c r="E6" s="146"/>
      <c r="F6" s="146"/>
      <c r="G6" s="146"/>
      <c r="H6" s="146"/>
      <c r="I6" s="1"/>
      <c r="J6" s="26"/>
      <c r="K6" s="26"/>
      <c r="L6" s="26"/>
    </row>
    <row r="7" spans="1:13" ht="36.75" customHeight="1" x14ac:dyDescent="0.25">
      <c r="A7" s="502" t="s">
        <v>163</v>
      </c>
      <c r="B7" s="503"/>
      <c r="C7" s="503"/>
      <c r="D7" s="503"/>
      <c r="E7" s="503"/>
      <c r="F7" s="503"/>
      <c r="G7" s="503"/>
      <c r="H7" s="503"/>
      <c r="I7" s="503"/>
      <c r="J7" s="503"/>
      <c r="K7" s="503"/>
      <c r="L7" s="503"/>
    </row>
    <row r="8" spans="1:13" x14ac:dyDescent="0.25">
      <c r="A8" s="146"/>
      <c r="B8" s="147"/>
      <c r="C8" s="148"/>
      <c r="D8" s="149" t="s">
        <v>38</v>
      </c>
      <c r="E8" s="150"/>
      <c r="F8" s="151"/>
      <c r="G8" s="151"/>
      <c r="H8" s="151"/>
      <c r="I8" s="151"/>
      <c r="J8" s="151"/>
      <c r="K8" s="151"/>
      <c r="L8" s="146"/>
    </row>
    <row r="9" spans="1:13" x14ac:dyDescent="0.25">
      <c r="A9" s="146"/>
      <c r="B9" s="146"/>
      <c r="C9" s="152"/>
      <c r="D9" s="145"/>
      <c r="E9" s="146"/>
      <c r="F9" s="146"/>
      <c r="G9" s="146"/>
      <c r="H9" s="146"/>
      <c r="I9" s="146"/>
      <c r="J9" s="146"/>
      <c r="K9" s="146"/>
      <c r="L9" s="146"/>
    </row>
    <row r="10" spans="1:13" ht="15.75" x14ac:dyDescent="0.25">
      <c r="A10" s="146"/>
      <c r="B10" s="146"/>
      <c r="C10" s="152"/>
      <c r="D10" s="176" t="s">
        <v>61</v>
      </c>
      <c r="E10" s="146"/>
      <c r="F10" s="146"/>
      <c r="G10" s="144"/>
      <c r="H10" s="146"/>
      <c r="I10" s="146"/>
      <c r="J10" s="146"/>
      <c r="K10" s="146"/>
      <c r="L10" s="146"/>
    </row>
    <row r="11" spans="1:13" x14ac:dyDescent="0.25">
      <c r="A11" s="146"/>
      <c r="B11" s="146"/>
      <c r="C11" s="152"/>
      <c r="D11" s="145"/>
      <c r="E11" s="145"/>
      <c r="F11" s="146"/>
      <c r="G11" s="146"/>
      <c r="H11" s="146"/>
      <c r="I11" s="146"/>
      <c r="J11" s="146"/>
      <c r="K11" s="146"/>
      <c r="L11" s="146"/>
    </row>
    <row r="12" spans="1:13" ht="15" customHeight="1" x14ac:dyDescent="0.25">
      <c r="A12" s="146"/>
      <c r="B12" s="153" t="s">
        <v>39</v>
      </c>
      <c r="C12" s="504" t="s">
        <v>63</v>
      </c>
      <c r="D12" s="504"/>
      <c r="E12" s="504"/>
      <c r="F12" s="504"/>
      <c r="G12" s="504"/>
      <c r="H12" s="76"/>
      <c r="I12" s="76"/>
      <c r="J12" s="76"/>
      <c r="K12" s="76"/>
      <c r="L12" s="76"/>
    </row>
    <row r="13" spans="1:13" x14ac:dyDescent="0.25">
      <c r="A13" s="146"/>
      <c r="B13" s="154"/>
      <c r="C13" s="72"/>
      <c r="D13" s="73" t="s">
        <v>40</v>
      </c>
      <c r="E13" s="74"/>
      <c r="F13" s="72"/>
      <c r="G13" s="75"/>
      <c r="H13" s="72"/>
      <c r="I13" s="72"/>
      <c r="J13" s="72"/>
      <c r="K13" s="72"/>
      <c r="L13" s="72"/>
    </row>
    <row r="14" spans="1:13" x14ac:dyDescent="0.25">
      <c r="A14" s="156"/>
      <c r="B14" s="157"/>
      <c r="C14" s="152"/>
      <c r="D14" s="145"/>
      <c r="E14" s="145"/>
      <c r="F14" s="146"/>
      <c r="G14" s="146"/>
      <c r="H14" s="146"/>
      <c r="I14" s="146"/>
      <c r="J14" s="146"/>
      <c r="K14" s="146"/>
      <c r="L14" s="146"/>
    </row>
    <row r="15" spans="1:13" x14ac:dyDescent="0.25">
      <c r="A15" s="77"/>
      <c r="B15" s="505" t="s">
        <v>167</v>
      </c>
      <c r="C15" s="506"/>
      <c r="D15" s="506"/>
      <c r="E15" s="506"/>
      <c r="F15" s="506"/>
      <c r="G15" s="506"/>
      <c r="H15" s="506"/>
      <c r="I15" s="506"/>
      <c r="J15" s="506"/>
      <c r="K15" s="506"/>
      <c r="L15" s="506"/>
      <c r="M15" s="506"/>
    </row>
    <row r="16" spans="1:13" x14ac:dyDescent="0.25">
      <c r="A16" s="77"/>
      <c r="B16" s="158" t="s">
        <v>129</v>
      </c>
      <c r="C16" s="159"/>
      <c r="D16" s="160"/>
      <c r="E16" s="507" t="s">
        <v>164</v>
      </c>
      <c r="F16" s="508"/>
      <c r="G16" s="143" t="s">
        <v>116</v>
      </c>
      <c r="H16" s="160"/>
      <c r="I16" s="160"/>
      <c r="J16" s="160"/>
      <c r="K16" s="160"/>
      <c r="L16" s="160"/>
      <c r="M16" s="160"/>
    </row>
    <row r="17" spans="1:14" x14ac:dyDescent="0.25">
      <c r="A17" s="77"/>
      <c r="B17" s="158" t="s">
        <v>165</v>
      </c>
      <c r="C17" s="159"/>
      <c r="D17" s="160"/>
      <c r="E17" s="507" t="s">
        <v>166</v>
      </c>
      <c r="F17" s="508"/>
      <c r="G17" s="143" t="s">
        <v>116</v>
      </c>
      <c r="H17" s="160"/>
      <c r="I17" s="160"/>
      <c r="J17" s="160"/>
      <c r="K17" s="160"/>
      <c r="L17" s="160"/>
      <c r="M17" s="160"/>
    </row>
    <row r="18" spans="1:14" x14ac:dyDescent="0.25">
      <c r="A18" s="133"/>
      <c r="B18" s="134"/>
      <c r="C18" s="78" t="s">
        <v>161</v>
      </c>
      <c r="D18" s="133"/>
      <c r="E18" s="135"/>
      <c r="F18" s="136"/>
      <c r="G18" s="136"/>
      <c r="H18" s="136"/>
      <c r="I18" s="136"/>
      <c r="J18" s="136"/>
      <c r="K18" s="136"/>
      <c r="L18" s="136"/>
      <c r="M18" s="136"/>
    </row>
    <row r="19" spans="1:14" x14ac:dyDescent="0.25">
      <c r="A19" s="495" t="s">
        <v>41</v>
      </c>
      <c r="B19" s="499" t="s">
        <v>168</v>
      </c>
      <c r="C19" s="495" t="s">
        <v>42</v>
      </c>
      <c r="D19" s="495" t="s">
        <v>43</v>
      </c>
      <c r="E19" s="495" t="s">
        <v>169</v>
      </c>
      <c r="F19" s="495"/>
      <c r="G19" s="495" t="s">
        <v>170</v>
      </c>
      <c r="H19" s="495"/>
      <c r="I19" s="495"/>
      <c r="J19" s="495"/>
      <c r="K19" s="495"/>
      <c r="L19" s="495"/>
      <c r="M19" s="495" t="s">
        <v>171</v>
      </c>
      <c r="N19" s="495" t="s">
        <v>172</v>
      </c>
    </row>
    <row r="20" spans="1:14" x14ac:dyDescent="0.25">
      <c r="A20" s="495"/>
      <c r="B20" s="499"/>
      <c r="C20" s="495"/>
      <c r="D20" s="495"/>
      <c r="E20" s="495" t="s">
        <v>173</v>
      </c>
      <c r="F20" s="495" t="s">
        <v>174</v>
      </c>
      <c r="G20" s="495" t="s">
        <v>173</v>
      </c>
      <c r="H20" s="495" t="s">
        <v>175</v>
      </c>
      <c r="I20" s="495" t="s">
        <v>176</v>
      </c>
      <c r="J20" s="495"/>
      <c r="K20" s="495"/>
      <c r="L20" s="163"/>
      <c r="M20" s="495"/>
      <c r="N20" s="495"/>
    </row>
    <row r="21" spans="1:14" x14ac:dyDescent="0.25">
      <c r="A21" s="495"/>
      <c r="B21" s="500"/>
      <c r="C21" s="501"/>
      <c r="D21" s="495"/>
      <c r="E21" s="495"/>
      <c r="F21" s="495"/>
      <c r="G21" s="495"/>
      <c r="H21" s="495"/>
      <c r="I21" s="162" t="s">
        <v>177</v>
      </c>
      <c r="J21" s="162" t="s">
        <v>178</v>
      </c>
      <c r="K21" s="162" t="s">
        <v>179</v>
      </c>
      <c r="L21" s="162" t="s">
        <v>180</v>
      </c>
      <c r="M21" s="495"/>
      <c r="N21" s="495"/>
    </row>
    <row r="22" spans="1:14" x14ac:dyDescent="0.25">
      <c r="A22" s="164">
        <v>1</v>
      </c>
      <c r="B22" s="165">
        <v>2</v>
      </c>
      <c r="C22" s="164">
        <v>3</v>
      </c>
      <c r="D22" s="166">
        <v>4</v>
      </c>
      <c r="E22" s="167">
        <v>5</v>
      </c>
      <c r="F22" s="167">
        <v>6</v>
      </c>
      <c r="G22" s="166">
        <v>7</v>
      </c>
      <c r="H22" s="164">
        <v>8</v>
      </c>
      <c r="I22" s="168">
        <v>9</v>
      </c>
      <c r="J22" s="168">
        <v>10</v>
      </c>
      <c r="K22" s="168">
        <v>11</v>
      </c>
      <c r="L22" s="168">
        <v>12</v>
      </c>
      <c r="M22" s="168">
        <v>13</v>
      </c>
      <c r="N22" s="168">
        <v>14</v>
      </c>
    </row>
    <row r="23" spans="1:14" x14ac:dyDescent="0.25">
      <c r="A23" s="498" t="s">
        <v>181</v>
      </c>
      <c r="B23" s="497"/>
      <c r="C23" s="497"/>
      <c r="D23" s="497"/>
      <c r="E23" s="497"/>
      <c r="F23" s="497"/>
      <c r="G23" s="497"/>
      <c r="H23" s="497"/>
      <c r="I23" s="497"/>
      <c r="J23" s="497"/>
      <c r="K23" s="497"/>
      <c r="L23" s="497"/>
      <c r="M23" s="497"/>
      <c r="N23" s="497"/>
    </row>
    <row r="24" spans="1:14" x14ac:dyDescent="0.25">
      <c r="A24" s="496" t="s">
        <v>182</v>
      </c>
      <c r="B24" s="497"/>
      <c r="C24" s="497"/>
      <c r="D24" s="497"/>
      <c r="E24" s="497"/>
      <c r="F24" s="497"/>
      <c r="G24" s="497"/>
      <c r="H24" s="497"/>
      <c r="I24" s="497"/>
      <c r="J24" s="497"/>
      <c r="K24" s="497"/>
      <c r="L24" s="497"/>
      <c r="M24" s="497"/>
      <c r="N24" s="497"/>
    </row>
    <row r="25" spans="1:14" ht="48" x14ac:dyDescent="0.25">
      <c r="A25" s="169" t="s">
        <v>183</v>
      </c>
      <c r="B25" s="178" t="s">
        <v>184</v>
      </c>
      <c r="C25" s="170" t="s">
        <v>185</v>
      </c>
      <c r="D25" s="171" t="s">
        <v>186</v>
      </c>
      <c r="E25" s="172"/>
      <c r="F25" s="173" t="s">
        <v>187</v>
      </c>
      <c r="G25" s="174">
        <v>291744.56</v>
      </c>
      <c r="H25" s="174">
        <v>10444</v>
      </c>
      <c r="I25" s="174">
        <v>6415</v>
      </c>
      <c r="J25" s="174">
        <v>1924</v>
      </c>
      <c r="K25" s="174">
        <v>609</v>
      </c>
      <c r="L25" s="174">
        <v>2105</v>
      </c>
      <c r="M25" s="174">
        <v>19.57</v>
      </c>
      <c r="N25" s="174">
        <v>1.23</v>
      </c>
    </row>
    <row r="26" spans="1:14" ht="36" x14ac:dyDescent="0.25">
      <c r="A26" s="169" t="s">
        <v>188</v>
      </c>
      <c r="B26" s="178" t="s">
        <v>189</v>
      </c>
      <c r="C26" s="170" t="s">
        <v>190</v>
      </c>
      <c r="D26" s="171" t="s">
        <v>191</v>
      </c>
      <c r="E26" s="172"/>
      <c r="F26" s="173" t="s">
        <v>192</v>
      </c>
      <c r="G26" s="174">
        <v>6019.15</v>
      </c>
      <c r="H26" s="174">
        <v>21874</v>
      </c>
      <c r="I26" s="174"/>
      <c r="J26" s="174"/>
      <c r="K26" s="174"/>
      <c r="L26" s="174">
        <v>21874</v>
      </c>
      <c r="M26" s="174"/>
      <c r="N26" s="174"/>
    </row>
    <row r="27" spans="1:14" ht="36" x14ac:dyDescent="0.25">
      <c r="A27" s="169" t="s">
        <v>193</v>
      </c>
      <c r="B27" s="178" t="s">
        <v>194</v>
      </c>
      <c r="C27" s="170" t="s">
        <v>195</v>
      </c>
      <c r="D27" s="171" t="s">
        <v>196</v>
      </c>
      <c r="E27" s="172"/>
      <c r="F27" s="173" t="s">
        <v>197</v>
      </c>
      <c r="G27" s="174">
        <v>75315.25</v>
      </c>
      <c r="H27" s="174">
        <v>3414</v>
      </c>
      <c r="I27" s="174"/>
      <c r="J27" s="174"/>
      <c r="K27" s="174"/>
      <c r="L27" s="174">
        <v>3414</v>
      </c>
      <c r="M27" s="174"/>
      <c r="N27" s="174"/>
    </row>
    <row r="28" spans="1:14" ht="36" x14ac:dyDescent="0.25">
      <c r="A28" s="169" t="s">
        <v>198</v>
      </c>
      <c r="B28" s="178" t="s">
        <v>199</v>
      </c>
      <c r="C28" s="170" t="s">
        <v>200</v>
      </c>
      <c r="D28" s="171" t="s">
        <v>196</v>
      </c>
      <c r="E28" s="172"/>
      <c r="F28" s="173" t="s">
        <v>201</v>
      </c>
      <c r="G28" s="174">
        <v>73487.710000000006</v>
      </c>
      <c r="H28" s="174">
        <v>7084</v>
      </c>
      <c r="I28" s="174"/>
      <c r="J28" s="174"/>
      <c r="K28" s="174"/>
      <c r="L28" s="174">
        <v>7084</v>
      </c>
      <c r="M28" s="174"/>
      <c r="N28" s="174"/>
    </row>
    <row r="29" spans="1:14" ht="24" x14ac:dyDescent="0.25">
      <c r="A29" s="169" t="s">
        <v>202</v>
      </c>
      <c r="B29" s="178" t="s">
        <v>203</v>
      </c>
      <c r="C29" s="170" t="s">
        <v>204</v>
      </c>
      <c r="D29" s="171" t="s">
        <v>196</v>
      </c>
      <c r="E29" s="172"/>
      <c r="F29" s="173" t="s">
        <v>205</v>
      </c>
      <c r="G29" s="174">
        <v>94758.42</v>
      </c>
      <c r="H29" s="174">
        <v>2123</v>
      </c>
      <c r="I29" s="174">
        <v>2108</v>
      </c>
      <c r="J29" s="174">
        <v>15</v>
      </c>
      <c r="K29" s="174">
        <v>5</v>
      </c>
      <c r="L29" s="174"/>
      <c r="M29" s="174">
        <v>5.99</v>
      </c>
      <c r="N29" s="174">
        <v>0.01</v>
      </c>
    </row>
    <row r="30" spans="1:14" ht="96" x14ac:dyDescent="0.25">
      <c r="A30" s="169" t="s">
        <v>206</v>
      </c>
      <c r="B30" s="178" t="s">
        <v>207</v>
      </c>
      <c r="C30" s="170" t="s">
        <v>208</v>
      </c>
      <c r="D30" s="171" t="s">
        <v>196</v>
      </c>
      <c r="E30" s="172"/>
      <c r="F30" s="173" t="s">
        <v>209</v>
      </c>
      <c r="G30" s="174">
        <v>150089.87</v>
      </c>
      <c r="H30" s="174">
        <v>3362</v>
      </c>
      <c r="I30" s="174"/>
      <c r="J30" s="174"/>
      <c r="K30" s="174"/>
      <c r="L30" s="174">
        <v>3362</v>
      </c>
      <c r="M30" s="174"/>
      <c r="N30" s="174"/>
    </row>
    <row r="31" spans="1:14" ht="36" x14ac:dyDescent="0.25">
      <c r="A31" s="169" t="s">
        <v>210</v>
      </c>
      <c r="B31" s="178" t="s">
        <v>211</v>
      </c>
      <c r="C31" s="170" t="s">
        <v>212</v>
      </c>
      <c r="D31" s="171" t="s">
        <v>213</v>
      </c>
      <c r="E31" s="172"/>
      <c r="F31" s="173" t="s">
        <v>214</v>
      </c>
      <c r="G31" s="174">
        <v>8713.14</v>
      </c>
      <c r="H31" s="174">
        <v>57</v>
      </c>
      <c r="I31" s="174">
        <v>38</v>
      </c>
      <c r="J31" s="174">
        <v>1</v>
      </c>
      <c r="K31" s="174"/>
      <c r="L31" s="174">
        <v>18</v>
      </c>
      <c r="M31" s="174">
        <v>0.09</v>
      </c>
      <c r="N31" s="174"/>
    </row>
    <row r="32" spans="1:14" ht="36" x14ac:dyDescent="0.25">
      <c r="A32" s="169" t="s">
        <v>215</v>
      </c>
      <c r="B32" s="178" t="s">
        <v>216</v>
      </c>
      <c r="C32" s="170" t="s">
        <v>217</v>
      </c>
      <c r="D32" s="171" t="s">
        <v>213</v>
      </c>
      <c r="E32" s="172"/>
      <c r="F32" s="173" t="s">
        <v>218</v>
      </c>
      <c r="G32" s="174">
        <v>4693.92</v>
      </c>
      <c r="H32" s="174">
        <v>30</v>
      </c>
      <c r="I32" s="174">
        <v>13</v>
      </c>
      <c r="J32" s="174">
        <v>1</v>
      </c>
      <c r="K32" s="174"/>
      <c r="L32" s="174">
        <v>16</v>
      </c>
      <c r="M32" s="174">
        <v>0.04</v>
      </c>
      <c r="N32" s="174"/>
    </row>
    <row r="33" spans="1:14" ht="36" x14ac:dyDescent="0.25">
      <c r="A33" s="169" t="s">
        <v>219</v>
      </c>
      <c r="B33" s="178" t="s">
        <v>220</v>
      </c>
      <c r="C33" s="170" t="s">
        <v>221</v>
      </c>
      <c r="D33" s="171" t="s">
        <v>222</v>
      </c>
      <c r="E33" s="172"/>
      <c r="F33" s="173" t="s">
        <v>223</v>
      </c>
      <c r="G33" s="174">
        <v>8343.5400000000009</v>
      </c>
      <c r="H33" s="174">
        <v>667</v>
      </c>
      <c r="I33" s="174">
        <v>656</v>
      </c>
      <c r="J33" s="174">
        <v>11</v>
      </c>
      <c r="K33" s="174">
        <v>3</v>
      </c>
      <c r="L33" s="174"/>
      <c r="M33" s="174">
        <v>1.8</v>
      </c>
      <c r="N33" s="174">
        <v>0.01</v>
      </c>
    </row>
    <row r="34" spans="1:14" ht="36" x14ac:dyDescent="0.25">
      <c r="A34" s="169" t="s">
        <v>224</v>
      </c>
      <c r="B34" s="178" t="s">
        <v>225</v>
      </c>
      <c r="C34" s="170" t="s">
        <v>226</v>
      </c>
      <c r="D34" s="171" t="s">
        <v>44</v>
      </c>
      <c r="E34" s="172"/>
      <c r="F34" s="174">
        <v>8</v>
      </c>
      <c r="G34" s="174">
        <v>228.38</v>
      </c>
      <c r="H34" s="174">
        <v>1827</v>
      </c>
      <c r="I34" s="174"/>
      <c r="J34" s="174"/>
      <c r="K34" s="174"/>
      <c r="L34" s="174">
        <v>1827</v>
      </c>
      <c r="M34" s="174"/>
      <c r="N34" s="174"/>
    </row>
    <row r="35" spans="1:14" x14ac:dyDescent="0.25">
      <c r="A35" s="496" t="s">
        <v>227</v>
      </c>
      <c r="B35" s="497"/>
      <c r="C35" s="497"/>
      <c r="D35" s="497"/>
      <c r="E35" s="497"/>
      <c r="F35" s="497"/>
      <c r="G35" s="497"/>
      <c r="H35" s="497"/>
      <c r="I35" s="497"/>
      <c r="J35" s="497"/>
      <c r="K35" s="497"/>
      <c r="L35" s="497"/>
      <c r="M35" s="497"/>
      <c r="N35" s="497"/>
    </row>
    <row r="36" spans="1:14" ht="60" x14ac:dyDescent="0.25">
      <c r="A36" s="169" t="s">
        <v>228</v>
      </c>
      <c r="B36" s="178" t="s">
        <v>229</v>
      </c>
      <c r="C36" s="170" t="s">
        <v>230</v>
      </c>
      <c r="D36" s="171" t="s">
        <v>213</v>
      </c>
      <c r="E36" s="172"/>
      <c r="F36" s="173" t="s">
        <v>231</v>
      </c>
      <c r="G36" s="174">
        <v>4849.07</v>
      </c>
      <c r="H36" s="174">
        <v>434</v>
      </c>
      <c r="I36" s="174">
        <v>406</v>
      </c>
      <c r="J36" s="174">
        <v>28</v>
      </c>
      <c r="K36" s="174">
        <v>12</v>
      </c>
      <c r="L36" s="174"/>
      <c r="M36" s="174">
        <v>1.32</v>
      </c>
      <c r="N36" s="174">
        <v>0.03</v>
      </c>
    </row>
    <row r="37" spans="1:14" ht="48" x14ac:dyDescent="0.25">
      <c r="A37" s="169" t="s">
        <v>232</v>
      </c>
      <c r="B37" s="178" t="s">
        <v>233</v>
      </c>
      <c r="C37" s="170" t="s">
        <v>234</v>
      </c>
      <c r="D37" s="171" t="s">
        <v>213</v>
      </c>
      <c r="E37" s="172"/>
      <c r="F37" s="173" t="s">
        <v>235</v>
      </c>
      <c r="G37" s="174">
        <v>539.63</v>
      </c>
      <c r="H37" s="174">
        <v>48</v>
      </c>
      <c r="I37" s="174">
        <v>35</v>
      </c>
      <c r="J37" s="174">
        <v>13</v>
      </c>
      <c r="K37" s="174">
        <v>6</v>
      </c>
      <c r="L37" s="174"/>
      <c r="M37" s="174">
        <v>0.11</v>
      </c>
      <c r="N37" s="174">
        <v>0.02</v>
      </c>
    </row>
    <row r="38" spans="1:14" ht="48" x14ac:dyDescent="0.25">
      <c r="A38" s="169" t="s">
        <v>236</v>
      </c>
      <c r="B38" s="178" t="s">
        <v>237</v>
      </c>
      <c r="C38" s="170" t="s">
        <v>238</v>
      </c>
      <c r="D38" s="171" t="s">
        <v>239</v>
      </c>
      <c r="E38" s="172"/>
      <c r="F38" s="173" t="s">
        <v>240</v>
      </c>
      <c r="G38" s="174">
        <v>81.93</v>
      </c>
      <c r="H38" s="174">
        <v>3515</v>
      </c>
      <c r="I38" s="174"/>
      <c r="J38" s="174"/>
      <c r="K38" s="174"/>
      <c r="L38" s="174">
        <v>3515</v>
      </c>
      <c r="M38" s="174"/>
      <c r="N38" s="174"/>
    </row>
    <row r="39" spans="1:14" x14ac:dyDescent="0.25">
      <c r="A39" s="496" t="s">
        <v>241</v>
      </c>
      <c r="B39" s="497"/>
      <c r="C39" s="497"/>
      <c r="D39" s="497"/>
      <c r="E39" s="497"/>
      <c r="F39" s="497"/>
      <c r="G39" s="497"/>
      <c r="H39" s="497"/>
      <c r="I39" s="497"/>
      <c r="J39" s="497"/>
      <c r="K39" s="497"/>
      <c r="L39" s="497"/>
      <c r="M39" s="497"/>
      <c r="N39" s="497"/>
    </row>
    <row r="40" spans="1:14" ht="36" x14ac:dyDescent="0.25">
      <c r="A40" s="169" t="s">
        <v>242</v>
      </c>
      <c r="B40" s="178" t="s">
        <v>243</v>
      </c>
      <c r="C40" s="170" t="s">
        <v>244</v>
      </c>
      <c r="D40" s="171" t="s">
        <v>186</v>
      </c>
      <c r="E40" s="172"/>
      <c r="F40" s="173" t="s">
        <v>245</v>
      </c>
      <c r="G40" s="174">
        <v>308712.28999999998</v>
      </c>
      <c r="H40" s="174">
        <v>62</v>
      </c>
      <c r="I40" s="174">
        <v>35</v>
      </c>
      <c r="J40" s="174">
        <v>15</v>
      </c>
      <c r="K40" s="174">
        <v>5</v>
      </c>
      <c r="L40" s="174">
        <v>12</v>
      </c>
      <c r="M40" s="174">
        <v>0.11</v>
      </c>
      <c r="N40" s="174">
        <v>0.01</v>
      </c>
    </row>
    <row r="41" spans="1:14" ht="36" x14ac:dyDescent="0.25">
      <c r="A41" s="169" t="s">
        <v>246</v>
      </c>
      <c r="B41" s="178" t="s">
        <v>189</v>
      </c>
      <c r="C41" s="170" t="s">
        <v>190</v>
      </c>
      <c r="D41" s="171" t="s">
        <v>191</v>
      </c>
      <c r="E41" s="172"/>
      <c r="F41" s="173" t="s">
        <v>247</v>
      </c>
      <c r="G41" s="174">
        <v>6019.15</v>
      </c>
      <c r="H41" s="174">
        <v>123</v>
      </c>
      <c r="I41" s="174"/>
      <c r="J41" s="174"/>
      <c r="K41" s="174"/>
      <c r="L41" s="174">
        <v>123</v>
      </c>
      <c r="M41" s="174"/>
      <c r="N41" s="174"/>
    </row>
    <row r="42" spans="1:14" x14ac:dyDescent="0.25">
      <c r="A42" s="496" t="s">
        <v>248</v>
      </c>
      <c r="B42" s="497"/>
      <c r="C42" s="497"/>
      <c r="D42" s="497"/>
      <c r="E42" s="497"/>
      <c r="F42" s="497"/>
      <c r="G42" s="497"/>
      <c r="H42" s="497"/>
      <c r="I42" s="497"/>
      <c r="J42" s="497"/>
      <c r="K42" s="497"/>
      <c r="L42" s="497"/>
      <c r="M42" s="497"/>
      <c r="N42" s="497"/>
    </row>
    <row r="43" spans="1:14" ht="24" x14ac:dyDescent="0.25">
      <c r="A43" s="169" t="s">
        <v>249</v>
      </c>
      <c r="B43" s="178" t="s">
        <v>250</v>
      </c>
      <c r="C43" s="170" t="s">
        <v>251</v>
      </c>
      <c r="D43" s="171" t="s">
        <v>196</v>
      </c>
      <c r="E43" s="172"/>
      <c r="F43" s="173" t="s">
        <v>252</v>
      </c>
      <c r="G43" s="174">
        <v>28230.42</v>
      </c>
      <c r="H43" s="174">
        <v>4421</v>
      </c>
      <c r="I43" s="174">
        <v>4316</v>
      </c>
      <c r="J43" s="174">
        <v>105</v>
      </c>
      <c r="K43" s="174">
        <v>32</v>
      </c>
      <c r="L43" s="174"/>
      <c r="M43" s="174">
        <v>12.26</v>
      </c>
      <c r="N43" s="174">
        <v>7.0000000000000007E-2</v>
      </c>
    </row>
    <row r="44" spans="1:14" ht="96" x14ac:dyDescent="0.25">
      <c r="A44" s="169" t="s">
        <v>253</v>
      </c>
      <c r="B44" s="178" t="s">
        <v>207</v>
      </c>
      <c r="C44" s="170" t="s">
        <v>254</v>
      </c>
      <c r="D44" s="171" t="s">
        <v>196</v>
      </c>
      <c r="E44" s="172"/>
      <c r="F44" s="173" t="s">
        <v>255</v>
      </c>
      <c r="G44" s="174">
        <v>150089.87</v>
      </c>
      <c r="H44" s="174">
        <v>23504</v>
      </c>
      <c r="I44" s="174"/>
      <c r="J44" s="174"/>
      <c r="K44" s="174"/>
      <c r="L44" s="174">
        <v>23504</v>
      </c>
      <c r="M44" s="174"/>
      <c r="N44" s="174"/>
    </row>
    <row r="45" spans="1:14" ht="24" x14ac:dyDescent="0.25">
      <c r="A45" s="169" t="s">
        <v>256</v>
      </c>
      <c r="B45" s="178" t="s">
        <v>257</v>
      </c>
      <c r="C45" s="170" t="s">
        <v>258</v>
      </c>
      <c r="D45" s="171" t="s">
        <v>191</v>
      </c>
      <c r="E45" s="172"/>
      <c r="F45" s="174">
        <v>0.81</v>
      </c>
      <c r="G45" s="174">
        <v>12889.73</v>
      </c>
      <c r="H45" s="174">
        <v>10441</v>
      </c>
      <c r="I45" s="174">
        <v>6317</v>
      </c>
      <c r="J45" s="174">
        <v>404</v>
      </c>
      <c r="K45" s="174">
        <v>124</v>
      </c>
      <c r="L45" s="174">
        <v>3720</v>
      </c>
      <c r="M45" s="174">
        <v>19.61</v>
      </c>
      <c r="N45" s="174">
        <v>0.27</v>
      </c>
    </row>
    <row r="46" spans="1:14" ht="48" x14ac:dyDescent="0.25">
      <c r="A46" s="169" t="s">
        <v>259</v>
      </c>
      <c r="B46" s="178" t="s">
        <v>260</v>
      </c>
      <c r="C46" s="170" t="s">
        <v>261</v>
      </c>
      <c r="D46" s="171" t="s">
        <v>191</v>
      </c>
      <c r="E46" s="172"/>
      <c r="F46" s="173" t="s">
        <v>262</v>
      </c>
      <c r="G46" s="174">
        <v>6686.98</v>
      </c>
      <c r="H46" s="174">
        <v>5525</v>
      </c>
      <c r="I46" s="174"/>
      <c r="J46" s="174"/>
      <c r="K46" s="174"/>
      <c r="L46" s="174">
        <v>5525</v>
      </c>
      <c r="M46" s="174"/>
      <c r="N46" s="174"/>
    </row>
    <row r="47" spans="1:14" x14ac:dyDescent="0.25">
      <c r="A47" s="496" t="s">
        <v>263</v>
      </c>
      <c r="B47" s="497"/>
      <c r="C47" s="497"/>
      <c r="D47" s="497"/>
      <c r="E47" s="497"/>
      <c r="F47" s="497"/>
      <c r="G47" s="497"/>
      <c r="H47" s="497"/>
      <c r="I47" s="497"/>
      <c r="J47" s="497"/>
      <c r="K47" s="497"/>
      <c r="L47" s="497"/>
      <c r="M47" s="497"/>
      <c r="N47" s="497"/>
    </row>
    <row r="48" spans="1:14" ht="48" x14ac:dyDescent="0.25">
      <c r="A48" s="169" t="s">
        <v>264</v>
      </c>
      <c r="B48" s="178" t="s">
        <v>265</v>
      </c>
      <c r="C48" s="170" t="s">
        <v>266</v>
      </c>
      <c r="D48" s="171" t="s">
        <v>213</v>
      </c>
      <c r="E48" s="172"/>
      <c r="F48" s="173" t="s">
        <v>267</v>
      </c>
      <c r="G48" s="174">
        <v>2017.85</v>
      </c>
      <c r="H48" s="174">
        <v>317</v>
      </c>
      <c r="I48" s="174">
        <v>279</v>
      </c>
      <c r="J48" s="174">
        <v>21</v>
      </c>
      <c r="K48" s="174">
        <v>4</v>
      </c>
      <c r="L48" s="174">
        <v>17</v>
      </c>
      <c r="M48" s="174">
        <v>0.78</v>
      </c>
      <c r="N48" s="174">
        <v>0.01</v>
      </c>
    </row>
    <row r="49" spans="1:14" ht="48" x14ac:dyDescent="0.25">
      <c r="A49" s="169" t="s">
        <v>268</v>
      </c>
      <c r="B49" s="178" t="s">
        <v>237</v>
      </c>
      <c r="C49" s="170" t="s">
        <v>269</v>
      </c>
      <c r="D49" s="171" t="s">
        <v>239</v>
      </c>
      <c r="E49" s="172"/>
      <c r="F49" s="173" t="s">
        <v>270</v>
      </c>
      <c r="G49" s="174">
        <v>81.93</v>
      </c>
      <c r="H49" s="174">
        <v>2058</v>
      </c>
      <c r="I49" s="174"/>
      <c r="J49" s="174"/>
      <c r="K49" s="174"/>
      <c r="L49" s="174">
        <v>2058</v>
      </c>
      <c r="M49" s="174"/>
      <c r="N49" s="174"/>
    </row>
    <row r="50" spans="1:14" x14ac:dyDescent="0.25">
      <c r="A50" s="496" t="s">
        <v>271</v>
      </c>
      <c r="B50" s="497"/>
      <c r="C50" s="497"/>
      <c r="D50" s="497"/>
      <c r="E50" s="497"/>
      <c r="F50" s="497"/>
      <c r="G50" s="497"/>
      <c r="H50" s="497"/>
      <c r="I50" s="497"/>
      <c r="J50" s="497"/>
      <c r="K50" s="497"/>
      <c r="L50" s="497"/>
      <c r="M50" s="497"/>
      <c r="N50" s="497"/>
    </row>
    <row r="51" spans="1:14" ht="36" x14ac:dyDescent="0.25">
      <c r="A51" s="169" t="s">
        <v>272</v>
      </c>
      <c r="B51" s="178" t="s">
        <v>273</v>
      </c>
      <c r="C51" s="170" t="s">
        <v>274</v>
      </c>
      <c r="D51" s="171" t="s">
        <v>196</v>
      </c>
      <c r="E51" s="172"/>
      <c r="F51" s="173" t="s">
        <v>275</v>
      </c>
      <c r="G51" s="174">
        <v>6027.32</v>
      </c>
      <c r="H51" s="174">
        <v>892</v>
      </c>
      <c r="I51" s="174">
        <v>605</v>
      </c>
      <c r="J51" s="174">
        <v>174</v>
      </c>
      <c r="K51" s="174">
        <v>48</v>
      </c>
      <c r="L51" s="174">
        <v>113</v>
      </c>
      <c r="M51" s="174">
        <v>1.84</v>
      </c>
      <c r="N51" s="174">
        <v>0.1</v>
      </c>
    </row>
    <row r="52" spans="1:14" ht="36" x14ac:dyDescent="0.25">
      <c r="A52" s="169" t="s">
        <v>276</v>
      </c>
      <c r="B52" s="178" t="s">
        <v>277</v>
      </c>
      <c r="C52" s="170" t="s">
        <v>278</v>
      </c>
      <c r="D52" s="171" t="s">
        <v>191</v>
      </c>
      <c r="E52" s="172"/>
      <c r="F52" s="174">
        <v>0.87</v>
      </c>
      <c r="G52" s="174">
        <v>11743.77</v>
      </c>
      <c r="H52" s="174">
        <v>10217</v>
      </c>
      <c r="I52" s="174">
        <v>8276</v>
      </c>
      <c r="J52" s="174">
        <v>1941</v>
      </c>
      <c r="K52" s="174"/>
      <c r="L52" s="174"/>
      <c r="M52" s="174">
        <v>23.81</v>
      </c>
      <c r="N52" s="174"/>
    </row>
    <row r="53" spans="1:14" ht="48" x14ac:dyDescent="0.25">
      <c r="A53" s="169" t="s">
        <v>279</v>
      </c>
      <c r="B53" s="178" t="s">
        <v>280</v>
      </c>
      <c r="C53" s="170" t="s">
        <v>281</v>
      </c>
      <c r="D53" s="171" t="s">
        <v>213</v>
      </c>
      <c r="E53" s="172"/>
      <c r="F53" s="173" t="s">
        <v>282</v>
      </c>
      <c r="G53" s="174">
        <v>16565.919999999998</v>
      </c>
      <c r="H53" s="174">
        <v>422</v>
      </c>
      <c r="I53" s="174">
        <v>422</v>
      </c>
      <c r="J53" s="174"/>
      <c r="K53" s="174"/>
      <c r="L53" s="174"/>
      <c r="M53" s="174">
        <v>1.27</v>
      </c>
      <c r="N53" s="174"/>
    </row>
    <row r="54" spans="1:14" x14ac:dyDescent="0.25">
      <c r="A54" s="496" t="s">
        <v>283</v>
      </c>
      <c r="B54" s="497"/>
      <c r="C54" s="497"/>
      <c r="D54" s="497"/>
      <c r="E54" s="497"/>
      <c r="F54" s="497"/>
      <c r="G54" s="497"/>
      <c r="H54" s="175">
        <v>112861</v>
      </c>
      <c r="I54" s="175">
        <v>29921</v>
      </c>
      <c r="J54" s="175">
        <v>4653</v>
      </c>
      <c r="K54" s="175">
        <v>848</v>
      </c>
      <c r="L54" s="175">
        <v>78287</v>
      </c>
      <c r="M54" s="175">
        <v>88.6</v>
      </c>
      <c r="N54" s="175">
        <v>1.76</v>
      </c>
    </row>
    <row r="55" spans="1:14" x14ac:dyDescent="0.25">
      <c r="A55" s="496" t="s">
        <v>119</v>
      </c>
      <c r="B55" s="497"/>
      <c r="C55" s="497"/>
      <c r="D55" s="497"/>
      <c r="E55" s="497"/>
      <c r="F55" s="497"/>
      <c r="G55" s="497"/>
      <c r="H55" s="175">
        <v>31479</v>
      </c>
      <c r="I55" s="174"/>
      <c r="J55" s="174"/>
      <c r="K55" s="174"/>
      <c r="L55" s="174"/>
      <c r="M55" s="174"/>
      <c r="N55" s="174"/>
    </row>
    <row r="56" spans="1:14" x14ac:dyDescent="0.25">
      <c r="A56" s="496" t="s">
        <v>120</v>
      </c>
      <c r="B56" s="497"/>
      <c r="C56" s="497"/>
      <c r="D56" s="497"/>
      <c r="E56" s="497"/>
      <c r="F56" s="497"/>
      <c r="G56" s="497"/>
      <c r="H56" s="175">
        <v>17938</v>
      </c>
      <c r="I56" s="174"/>
      <c r="J56" s="174"/>
      <c r="K56" s="174"/>
      <c r="L56" s="174"/>
      <c r="M56" s="174"/>
      <c r="N56" s="174"/>
    </row>
    <row r="57" spans="1:14" x14ac:dyDescent="0.25">
      <c r="A57" s="496" t="s">
        <v>121</v>
      </c>
      <c r="B57" s="497"/>
      <c r="C57" s="497"/>
      <c r="D57" s="497"/>
      <c r="E57" s="497"/>
      <c r="F57" s="497"/>
      <c r="G57" s="497"/>
      <c r="H57" s="174"/>
      <c r="I57" s="174"/>
      <c r="J57" s="174"/>
      <c r="K57" s="174"/>
      <c r="L57" s="174"/>
      <c r="M57" s="174"/>
      <c r="N57" s="174"/>
    </row>
    <row r="58" spans="1:14" x14ac:dyDescent="0.25">
      <c r="A58" s="496" t="s">
        <v>123</v>
      </c>
      <c r="B58" s="497"/>
      <c r="C58" s="497"/>
      <c r="D58" s="497"/>
      <c r="E58" s="497"/>
      <c r="F58" s="497"/>
      <c r="G58" s="497"/>
      <c r="H58" s="174"/>
      <c r="I58" s="174"/>
      <c r="J58" s="174"/>
      <c r="K58" s="174"/>
      <c r="L58" s="174"/>
      <c r="M58" s="174"/>
      <c r="N58" s="174"/>
    </row>
    <row r="59" spans="1:14" x14ac:dyDescent="0.25">
      <c r="A59" s="496" t="s">
        <v>130</v>
      </c>
      <c r="B59" s="497"/>
      <c r="C59" s="497"/>
      <c r="D59" s="497"/>
      <c r="E59" s="497"/>
      <c r="F59" s="497"/>
      <c r="G59" s="497"/>
      <c r="H59" s="175">
        <v>78287</v>
      </c>
      <c r="I59" s="174"/>
      <c r="J59" s="174"/>
      <c r="K59" s="174"/>
      <c r="L59" s="174"/>
      <c r="M59" s="174"/>
      <c r="N59" s="174"/>
    </row>
    <row r="60" spans="1:14" x14ac:dyDescent="0.25">
      <c r="A60" s="496" t="s">
        <v>124</v>
      </c>
      <c r="B60" s="497"/>
      <c r="C60" s="497"/>
      <c r="D60" s="497"/>
      <c r="E60" s="497"/>
      <c r="F60" s="497"/>
      <c r="G60" s="497"/>
      <c r="H60" s="175">
        <v>4653</v>
      </c>
      <c r="I60" s="174"/>
      <c r="J60" s="174"/>
      <c r="K60" s="174"/>
      <c r="L60" s="174"/>
      <c r="M60" s="174"/>
      <c r="N60" s="174"/>
    </row>
    <row r="61" spans="1:14" x14ac:dyDescent="0.25">
      <c r="A61" s="496" t="s">
        <v>125</v>
      </c>
      <c r="B61" s="497"/>
      <c r="C61" s="497"/>
      <c r="D61" s="497"/>
      <c r="E61" s="497"/>
      <c r="F61" s="497"/>
      <c r="G61" s="497"/>
      <c r="H61" s="175">
        <v>30769</v>
      </c>
      <c r="I61" s="174"/>
      <c r="J61" s="174"/>
      <c r="K61" s="174"/>
      <c r="L61" s="174"/>
      <c r="M61" s="174"/>
      <c r="N61" s="174"/>
    </row>
    <row r="62" spans="1:14" x14ac:dyDescent="0.25">
      <c r="A62" s="496" t="s">
        <v>126</v>
      </c>
      <c r="B62" s="497"/>
      <c r="C62" s="497"/>
      <c r="D62" s="497"/>
      <c r="E62" s="497"/>
      <c r="F62" s="497"/>
      <c r="G62" s="497"/>
      <c r="H62" s="175">
        <v>31479</v>
      </c>
      <c r="I62" s="174"/>
      <c r="J62" s="174"/>
      <c r="K62" s="174"/>
      <c r="L62" s="174"/>
      <c r="M62" s="174"/>
      <c r="N62" s="174"/>
    </row>
    <row r="63" spans="1:14" x14ac:dyDescent="0.25">
      <c r="A63" s="496" t="s">
        <v>127</v>
      </c>
      <c r="B63" s="497"/>
      <c r="C63" s="497"/>
      <c r="D63" s="497"/>
      <c r="E63" s="497"/>
      <c r="F63" s="497"/>
      <c r="G63" s="497"/>
      <c r="H63" s="175">
        <v>17938</v>
      </c>
      <c r="I63" s="174"/>
      <c r="J63" s="174"/>
      <c r="K63" s="174"/>
      <c r="L63" s="174"/>
      <c r="M63" s="174"/>
      <c r="N63" s="174"/>
    </row>
    <row r="64" spans="1:14" x14ac:dyDescent="0.25">
      <c r="A64" s="496" t="s">
        <v>284</v>
      </c>
      <c r="B64" s="497"/>
      <c r="C64" s="497"/>
      <c r="D64" s="497"/>
      <c r="E64" s="497"/>
      <c r="F64" s="497"/>
      <c r="G64" s="497"/>
      <c r="H64" s="175">
        <v>2434</v>
      </c>
      <c r="I64" s="174"/>
      <c r="J64" s="174"/>
      <c r="K64" s="174"/>
      <c r="L64" s="174"/>
      <c r="M64" s="174"/>
      <c r="N64" s="174"/>
    </row>
    <row r="65" spans="1:14" x14ac:dyDescent="0.25">
      <c r="A65" s="496" t="s">
        <v>128</v>
      </c>
      <c r="B65" s="497"/>
      <c r="C65" s="497"/>
      <c r="D65" s="497"/>
      <c r="E65" s="497"/>
      <c r="F65" s="497"/>
      <c r="G65" s="497"/>
      <c r="H65" s="175">
        <v>164712</v>
      </c>
      <c r="I65" s="174"/>
      <c r="J65" s="174"/>
      <c r="K65" s="174"/>
      <c r="L65" s="174"/>
      <c r="M65" s="175">
        <v>88.6</v>
      </c>
      <c r="N65" s="175">
        <v>1.76</v>
      </c>
    </row>
    <row r="67" spans="1:14" ht="18.75" x14ac:dyDescent="0.25">
      <c r="B67" s="101" t="s">
        <v>95</v>
      </c>
      <c r="C67" s="179"/>
      <c r="D67" s="180"/>
      <c r="E67" s="104"/>
      <c r="J67" s="461" t="s">
        <v>162</v>
      </c>
      <c r="K67" s="461"/>
    </row>
    <row r="68" spans="1:14" ht="18.75" x14ac:dyDescent="0.25">
      <c r="B68" s="101"/>
      <c r="C68" s="179"/>
      <c r="D68" s="180"/>
      <c r="E68" s="104"/>
      <c r="J68" s="140" t="s">
        <v>96</v>
      </c>
      <c r="K68" s="140"/>
    </row>
    <row r="69" spans="1:14" ht="18.75" x14ac:dyDescent="0.25">
      <c r="B69" s="101" t="s">
        <v>99</v>
      </c>
      <c r="C69" s="181"/>
      <c r="D69" s="181"/>
      <c r="E69" s="104"/>
      <c r="J69" s="449" t="s">
        <v>144</v>
      </c>
      <c r="K69" s="449"/>
    </row>
    <row r="70" spans="1:14" ht="18.75" x14ac:dyDescent="0.25">
      <c r="B70" s="101"/>
      <c r="C70" s="181"/>
      <c r="D70" s="181"/>
      <c r="E70" s="104"/>
      <c r="J70" s="139"/>
      <c r="K70" s="139"/>
    </row>
    <row r="71" spans="1:14" ht="18.75" x14ac:dyDescent="0.25">
      <c r="B71" s="101" t="s">
        <v>97</v>
      </c>
      <c r="C71" s="181"/>
      <c r="D71" s="181"/>
      <c r="E71" s="104"/>
      <c r="J71" s="449" t="s">
        <v>98</v>
      </c>
      <c r="K71" s="449"/>
    </row>
  </sheetData>
  <mergeCells count="40">
    <mergeCell ref="A19:A21"/>
    <mergeCell ref="B19:B21"/>
    <mergeCell ref="C19:C21"/>
    <mergeCell ref="A7:L7"/>
    <mergeCell ref="C12:G12"/>
    <mergeCell ref="B15:M15"/>
    <mergeCell ref="E16:F16"/>
    <mergeCell ref="E17:F17"/>
    <mergeCell ref="A63:G63"/>
    <mergeCell ref="A64:G64"/>
    <mergeCell ref="A65:G65"/>
    <mergeCell ref="A42:N42"/>
    <mergeCell ref="A47:N47"/>
    <mergeCell ref="A50:N50"/>
    <mergeCell ref="A58:G58"/>
    <mergeCell ref="A59:G59"/>
    <mergeCell ref="A60:G60"/>
    <mergeCell ref="A61:G61"/>
    <mergeCell ref="A62:G62"/>
    <mergeCell ref="A24:N24"/>
    <mergeCell ref="A35:N35"/>
    <mergeCell ref="A39:N39"/>
    <mergeCell ref="A56:G56"/>
    <mergeCell ref="A57:G57"/>
    <mergeCell ref="J67:K67"/>
    <mergeCell ref="J69:K69"/>
    <mergeCell ref="J71:K71"/>
    <mergeCell ref="D19:D21"/>
    <mergeCell ref="N19:N21"/>
    <mergeCell ref="F20:F21"/>
    <mergeCell ref="E19:F19"/>
    <mergeCell ref="E20:E21"/>
    <mergeCell ref="M19:M21"/>
    <mergeCell ref="I20:K20"/>
    <mergeCell ref="G20:G21"/>
    <mergeCell ref="H20:H21"/>
    <mergeCell ref="G19:L19"/>
    <mergeCell ref="A54:G54"/>
    <mergeCell ref="A55:G55"/>
    <mergeCell ref="A23:N23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7"/>
  <sheetViews>
    <sheetView topLeftCell="A64" zoomScaleNormal="100" zoomScaleSheetLayoutView="100" workbookViewId="0">
      <selection activeCell="O85" sqref="O85"/>
    </sheetView>
  </sheetViews>
  <sheetFormatPr defaultColWidth="10.7109375" defaultRowHeight="15" x14ac:dyDescent="0.25"/>
  <cols>
    <col min="1" max="1" width="6.85546875" style="53" customWidth="1"/>
    <col min="2" max="2" width="12.5703125" style="53" customWidth="1"/>
    <col min="3" max="3" width="41.140625" style="53" customWidth="1"/>
    <col min="4" max="7" width="10.7109375" style="53"/>
    <col min="8" max="8" width="7.5703125" style="53" customWidth="1"/>
    <col min="9" max="9" width="9.140625" style="53" customWidth="1"/>
    <col min="10" max="10" width="10.7109375" style="53"/>
    <col min="11" max="11" width="8.42578125" style="53" customWidth="1"/>
    <col min="12" max="12" width="9.85546875" style="53" customWidth="1"/>
    <col min="13" max="16" width="10.7109375" style="53"/>
    <col min="17" max="17" width="21.28515625" style="53" customWidth="1"/>
    <col min="18" max="16384" width="10.7109375" style="53"/>
  </cols>
  <sheetData>
    <row r="1" spans="1:12" ht="15.75" x14ac:dyDescent="0.25">
      <c r="A1" s="1"/>
      <c r="B1" s="26"/>
      <c r="C1" s="26"/>
      <c r="D1" s="146"/>
      <c r="E1" s="146"/>
      <c r="F1" s="146"/>
      <c r="G1" s="146"/>
      <c r="H1" s="146"/>
      <c r="I1" s="1" t="s">
        <v>1</v>
      </c>
      <c r="J1" s="26"/>
      <c r="K1" s="26"/>
      <c r="L1" s="26"/>
    </row>
    <row r="2" spans="1:12" ht="15.75" x14ac:dyDescent="0.25">
      <c r="A2" s="1"/>
      <c r="B2" s="26"/>
      <c r="C2" s="26"/>
      <c r="D2" s="146"/>
      <c r="E2" s="146"/>
      <c r="F2" s="146"/>
      <c r="G2" s="146"/>
      <c r="H2" s="146"/>
      <c r="I2" s="1" t="s">
        <v>135</v>
      </c>
      <c r="J2" s="26"/>
      <c r="K2" s="26"/>
      <c r="L2" s="26"/>
    </row>
    <row r="3" spans="1:12" ht="15.75" x14ac:dyDescent="0.25">
      <c r="A3" s="1"/>
      <c r="B3" s="26"/>
      <c r="C3" s="26"/>
      <c r="D3" s="146"/>
      <c r="E3" s="146"/>
      <c r="F3" s="146"/>
      <c r="G3" s="146"/>
      <c r="H3" s="146"/>
      <c r="I3" s="1" t="s">
        <v>53</v>
      </c>
      <c r="J3" s="26"/>
      <c r="K3" s="26"/>
      <c r="L3" s="26"/>
    </row>
    <row r="4" spans="1:12" ht="15.75" x14ac:dyDescent="0.25">
      <c r="A4" s="1"/>
      <c r="B4" s="26"/>
      <c r="C4" s="26"/>
      <c r="D4" s="146"/>
      <c r="E4" s="146"/>
      <c r="F4" s="146"/>
      <c r="G4" s="146"/>
      <c r="H4" s="146"/>
      <c r="I4" s="1" t="s">
        <v>54</v>
      </c>
      <c r="J4" s="26"/>
      <c r="K4" s="26"/>
      <c r="L4" s="26"/>
    </row>
    <row r="5" spans="1:12" ht="15.75" x14ac:dyDescent="0.25">
      <c r="A5" s="1"/>
      <c r="B5" s="26"/>
      <c r="C5" s="26"/>
      <c r="D5" s="146"/>
      <c r="E5" s="146"/>
      <c r="F5" s="146"/>
      <c r="G5" s="146"/>
      <c r="H5" s="146"/>
      <c r="I5" s="1" t="s">
        <v>55</v>
      </c>
      <c r="J5" s="26"/>
      <c r="K5" s="26"/>
      <c r="L5" s="26"/>
    </row>
    <row r="6" spans="1:12" ht="15.75" x14ac:dyDescent="0.25">
      <c r="A6" s="1"/>
      <c r="B6" s="26"/>
      <c r="C6" s="26"/>
      <c r="D6" s="146"/>
      <c r="E6" s="146"/>
      <c r="F6" s="146"/>
      <c r="G6" s="146"/>
      <c r="H6" s="146"/>
      <c r="I6" s="1"/>
      <c r="J6" s="26"/>
      <c r="K6" s="26"/>
      <c r="L6" s="26"/>
    </row>
    <row r="7" spans="1:12" ht="31.5" customHeight="1" x14ac:dyDescent="0.25">
      <c r="A7" s="502" t="s">
        <v>163</v>
      </c>
      <c r="B7" s="503"/>
      <c r="C7" s="503"/>
      <c r="D7" s="503"/>
      <c r="E7" s="503"/>
      <c r="F7" s="503"/>
      <c r="G7" s="503"/>
      <c r="H7" s="503"/>
      <c r="I7" s="503"/>
      <c r="J7" s="503"/>
      <c r="K7" s="503"/>
      <c r="L7" s="503"/>
    </row>
    <row r="8" spans="1:12" x14ac:dyDescent="0.25">
      <c r="A8" s="146"/>
      <c r="B8" s="147"/>
      <c r="C8" s="148"/>
      <c r="D8" s="149" t="s">
        <v>38</v>
      </c>
      <c r="E8" s="150"/>
      <c r="F8" s="151"/>
      <c r="G8" s="151"/>
      <c r="H8" s="151"/>
      <c r="I8" s="151"/>
      <c r="J8" s="151"/>
      <c r="K8" s="151"/>
      <c r="L8" s="146"/>
    </row>
    <row r="9" spans="1:12" x14ac:dyDescent="0.25">
      <c r="A9" s="146"/>
      <c r="B9" s="146"/>
      <c r="C9" s="152"/>
      <c r="D9" s="145"/>
      <c r="E9" s="146"/>
      <c r="F9" s="146"/>
      <c r="G9" s="146"/>
      <c r="H9" s="146"/>
      <c r="I9" s="146"/>
      <c r="J9" s="146"/>
      <c r="K9" s="146"/>
      <c r="L9" s="146"/>
    </row>
    <row r="10" spans="1:12" ht="15.75" x14ac:dyDescent="0.25">
      <c r="A10" s="146"/>
      <c r="B10" s="146"/>
      <c r="C10" s="152"/>
      <c r="D10" s="176" t="s">
        <v>64</v>
      </c>
      <c r="E10" s="146"/>
      <c r="F10" s="146"/>
      <c r="G10" s="144"/>
      <c r="H10" s="146"/>
      <c r="I10" s="146"/>
      <c r="J10" s="146"/>
      <c r="K10" s="146"/>
      <c r="L10" s="146"/>
    </row>
    <row r="11" spans="1:12" x14ac:dyDescent="0.25">
      <c r="A11" s="146"/>
      <c r="B11" s="146"/>
      <c r="C11" s="152"/>
      <c r="D11" s="145"/>
      <c r="E11" s="145"/>
      <c r="F11" s="146"/>
      <c r="G11" s="146"/>
      <c r="H11" s="146"/>
      <c r="I11" s="146"/>
      <c r="J11" s="146"/>
      <c r="K11" s="146"/>
      <c r="L11" s="146"/>
    </row>
    <row r="12" spans="1:12" x14ac:dyDescent="0.25">
      <c r="A12" s="146"/>
      <c r="B12" s="153" t="s">
        <v>39</v>
      </c>
      <c r="C12" s="509" t="s">
        <v>146</v>
      </c>
      <c r="D12" s="510"/>
      <c r="E12" s="510"/>
      <c r="F12" s="510"/>
      <c r="G12" s="510"/>
      <c r="H12" s="510"/>
      <c r="I12" s="510"/>
      <c r="J12" s="510"/>
      <c r="K12" s="510"/>
      <c r="L12" s="510"/>
    </row>
    <row r="13" spans="1:12" x14ac:dyDescent="0.25">
      <c r="A13" s="146"/>
      <c r="B13" s="154"/>
      <c r="C13" s="151"/>
      <c r="D13" s="149" t="s">
        <v>40</v>
      </c>
      <c r="E13" s="150"/>
      <c r="F13" s="151"/>
      <c r="G13" s="155"/>
      <c r="H13" s="151"/>
      <c r="I13" s="151"/>
      <c r="J13" s="151"/>
      <c r="K13" s="151"/>
      <c r="L13" s="151"/>
    </row>
    <row r="14" spans="1:12" x14ac:dyDescent="0.25">
      <c r="A14" s="156"/>
      <c r="B14" s="157"/>
      <c r="C14" s="152"/>
      <c r="D14" s="145"/>
      <c r="E14" s="145"/>
      <c r="F14" s="146"/>
      <c r="G14" s="146"/>
      <c r="H14" s="146"/>
      <c r="I14" s="146"/>
      <c r="J14" s="146"/>
      <c r="K14" s="146"/>
      <c r="L14" s="146"/>
    </row>
    <row r="15" spans="1:12" x14ac:dyDescent="0.25">
      <c r="A15" s="177"/>
      <c r="B15" s="177"/>
      <c r="C15" s="158" t="s">
        <v>285</v>
      </c>
      <c r="D15" s="159"/>
      <c r="E15" s="145"/>
      <c r="F15" s="160"/>
      <c r="G15" s="161"/>
      <c r="H15" s="177"/>
      <c r="I15" s="177"/>
      <c r="J15" s="177"/>
      <c r="K15" s="177"/>
      <c r="L15" s="177"/>
    </row>
    <row r="16" spans="1:12" x14ac:dyDescent="0.25">
      <c r="A16" s="177"/>
      <c r="B16" s="177"/>
      <c r="C16" s="158" t="s">
        <v>129</v>
      </c>
      <c r="D16" s="159"/>
      <c r="E16" s="507" t="s">
        <v>1330</v>
      </c>
      <c r="F16" s="513"/>
      <c r="G16" s="161" t="s">
        <v>116</v>
      </c>
      <c r="H16" s="177"/>
      <c r="I16" s="177"/>
      <c r="J16" s="177"/>
      <c r="K16" s="177"/>
      <c r="L16" s="177"/>
    </row>
    <row r="17" spans="1:12" x14ac:dyDescent="0.25">
      <c r="A17" s="177"/>
      <c r="B17" s="177"/>
      <c r="C17" s="141" t="s">
        <v>161</v>
      </c>
      <c r="D17" s="145"/>
      <c r="E17" s="145"/>
      <c r="F17" s="177"/>
      <c r="G17" s="177"/>
      <c r="H17" s="177"/>
      <c r="I17" s="177"/>
      <c r="J17" s="177"/>
      <c r="K17" s="177"/>
      <c r="L17" s="177"/>
    </row>
    <row r="18" spans="1:12" ht="15" customHeight="1" x14ac:dyDescent="0.25">
      <c r="A18" s="495" t="s">
        <v>41</v>
      </c>
      <c r="B18" s="499" t="s">
        <v>168</v>
      </c>
      <c r="C18" s="495" t="s">
        <v>42</v>
      </c>
      <c r="D18" s="495" t="s">
        <v>43</v>
      </c>
      <c r="E18" s="495" t="s">
        <v>169</v>
      </c>
      <c r="F18" s="495"/>
      <c r="G18" s="495" t="s">
        <v>170</v>
      </c>
      <c r="H18" s="495"/>
      <c r="I18" s="495"/>
      <c r="J18" s="495"/>
      <c r="K18" s="495"/>
      <c r="L18" s="495"/>
    </row>
    <row r="19" spans="1:12" ht="15" customHeight="1" x14ac:dyDescent="0.25">
      <c r="A19" s="495"/>
      <c r="B19" s="499"/>
      <c r="C19" s="495"/>
      <c r="D19" s="495"/>
      <c r="E19" s="495" t="s">
        <v>173</v>
      </c>
      <c r="F19" s="495" t="s">
        <v>174</v>
      </c>
      <c r="G19" s="495" t="s">
        <v>173</v>
      </c>
      <c r="H19" s="495" t="s">
        <v>175</v>
      </c>
      <c r="I19" s="495" t="s">
        <v>176</v>
      </c>
      <c r="J19" s="495"/>
      <c r="K19" s="495"/>
      <c r="L19" s="306"/>
    </row>
    <row r="20" spans="1:12" x14ac:dyDescent="0.25">
      <c r="A20" s="495"/>
      <c r="B20" s="500"/>
      <c r="C20" s="501"/>
      <c r="D20" s="495"/>
      <c r="E20" s="495"/>
      <c r="F20" s="495"/>
      <c r="G20" s="495"/>
      <c r="H20" s="495"/>
      <c r="I20" s="305" t="s">
        <v>177</v>
      </c>
      <c r="J20" s="305" t="s">
        <v>178</v>
      </c>
      <c r="K20" s="305" t="s">
        <v>179</v>
      </c>
      <c r="L20" s="305" t="s">
        <v>180</v>
      </c>
    </row>
    <row r="21" spans="1:12" x14ac:dyDescent="0.25">
      <c r="A21" s="307">
        <v>1</v>
      </c>
      <c r="B21" s="308">
        <v>2</v>
      </c>
      <c r="C21" s="307">
        <v>3</v>
      </c>
      <c r="D21" s="309">
        <v>4</v>
      </c>
      <c r="E21" s="310">
        <v>5</v>
      </c>
      <c r="F21" s="310">
        <v>6</v>
      </c>
      <c r="G21" s="309">
        <v>7</v>
      </c>
      <c r="H21" s="307">
        <v>8</v>
      </c>
      <c r="I21" s="311">
        <v>9</v>
      </c>
      <c r="J21" s="311">
        <v>10</v>
      </c>
      <c r="K21" s="311">
        <v>11</v>
      </c>
      <c r="L21" s="311">
        <v>12</v>
      </c>
    </row>
    <row r="22" spans="1:12" ht="15" customHeight="1" x14ac:dyDescent="0.25">
      <c r="A22" s="512" t="s">
        <v>286</v>
      </c>
      <c r="B22" s="497"/>
      <c r="C22" s="497"/>
      <c r="D22" s="497"/>
      <c r="E22" s="497"/>
      <c r="F22" s="497"/>
      <c r="G22" s="497"/>
      <c r="H22" s="497"/>
      <c r="I22" s="497"/>
      <c r="J22" s="497"/>
      <c r="K22" s="497"/>
      <c r="L22" s="497"/>
    </row>
    <row r="23" spans="1:12" ht="48" x14ac:dyDescent="0.25">
      <c r="A23" s="312" t="s">
        <v>183</v>
      </c>
      <c r="B23" s="313" t="s">
        <v>287</v>
      </c>
      <c r="C23" s="314" t="s">
        <v>288</v>
      </c>
      <c r="D23" s="315" t="s">
        <v>196</v>
      </c>
      <c r="E23" s="316"/>
      <c r="F23" s="317" t="s">
        <v>289</v>
      </c>
      <c r="G23" s="318">
        <v>20104.150000000001</v>
      </c>
      <c r="H23" s="318">
        <v>8162</v>
      </c>
      <c r="I23" s="318">
        <v>3384</v>
      </c>
      <c r="J23" s="318">
        <v>3462</v>
      </c>
      <c r="K23" s="318">
        <v>870</v>
      </c>
      <c r="L23" s="318">
        <v>1316</v>
      </c>
    </row>
    <row r="24" spans="1:12" ht="36" x14ac:dyDescent="0.25">
      <c r="A24" s="312" t="s">
        <v>188</v>
      </c>
      <c r="B24" s="313" t="s">
        <v>290</v>
      </c>
      <c r="C24" s="314" t="s">
        <v>291</v>
      </c>
      <c r="D24" s="315" t="s">
        <v>196</v>
      </c>
      <c r="E24" s="316"/>
      <c r="F24" s="317" t="s">
        <v>292</v>
      </c>
      <c r="G24" s="318">
        <v>181159.67</v>
      </c>
      <c r="H24" s="318">
        <v>73551</v>
      </c>
      <c r="I24" s="318"/>
      <c r="J24" s="318"/>
      <c r="K24" s="318"/>
      <c r="L24" s="318">
        <v>73551</v>
      </c>
    </row>
    <row r="25" spans="1:12" ht="24" x14ac:dyDescent="0.25">
      <c r="A25" s="312" t="s">
        <v>193</v>
      </c>
      <c r="B25" s="313" t="s">
        <v>293</v>
      </c>
      <c r="C25" s="314" t="s">
        <v>294</v>
      </c>
      <c r="D25" s="315" t="s">
        <v>196</v>
      </c>
      <c r="E25" s="316"/>
      <c r="F25" s="317" t="s">
        <v>295</v>
      </c>
      <c r="G25" s="318">
        <v>12278.73</v>
      </c>
      <c r="H25" s="318">
        <v>896</v>
      </c>
      <c r="I25" s="318">
        <v>198</v>
      </c>
      <c r="J25" s="318">
        <v>392</v>
      </c>
      <c r="K25" s="318">
        <v>118</v>
      </c>
      <c r="L25" s="318">
        <v>306</v>
      </c>
    </row>
    <row r="26" spans="1:12" ht="36" x14ac:dyDescent="0.25">
      <c r="A26" s="312" t="s">
        <v>198</v>
      </c>
      <c r="B26" s="313" t="s">
        <v>290</v>
      </c>
      <c r="C26" s="314" t="s">
        <v>291</v>
      </c>
      <c r="D26" s="315" t="s">
        <v>196</v>
      </c>
      <c r="E26" s="316"/>
      <c r="F26" s="317" t="s">
        <v>296</v>
      </c>
      <c r="G26" s="318">
        <v>181159.67</v>
      </c>
      <c r="H26" s="318">
        <v>13225</v>
      </c>
      <c r="I26" s="318"/>
      <c r="J26" s="318"/>
      <c r="K26" s="318"/>
      <c r="L26" s="318">
        <v>13225</v>
      </c>
    </row>
    <row r="27" spans="1:12" ht="24" x14ac:dyDescent="0.25">
      <c r="A27" s="312" t="s">
        <v>202</v>
      </c>
      <c r="B27" s="313" t="s">
        <v>297</v>
      </c>
      <c r="C27" s="314" t="s">
        <v>298</v>
      </c>
      <c r="D27" s="315" t="s">
        <v>44</v>
      </c>
      <c r="E27" s="316"/>
      <c r="F27" s="318">
        <v>20</v>
      </c>
      <c r="G27" s="318">
        <v>407.54</v>
      </c>
      <c r="H27" s="318">
        <v>8151</v>
      </c>
      <c r="I27" s="318"/>
      <c r="J27" s="318"/>
      <c r="K27" s="318"/>
      <c r="L27" s="318">
        <v>8151</v>
      </c>
    </row>
    <row r="28" spans="1:12" ht="27.75" x14ac:dyDescent="0.25">
      <c r="A28" s="312" t="s">
        <v>206</v>
      </c>
      <c r="B28" s="313" t="s">
        <v>299</v>
      </c>
      <c r="C28" s="314" t="s">
        <v>300</v>
      </c>
      <c r="D28" s="315" t="s">
        <v>196</v>
      </c>
      <c r="E28" s="316"/>
      <c r="F28" s="317" t="s">
        <v>301</v>
      </c>
      <c r="G28" s="318">
        <v>30453.84</v>
      </c>
      <c r="H28" s="318">
        <v>22810</v>
      </c>
      <c r="I28" s="318">
        <v>12929</v>
      </c>
      <c r="J28" s="318">
        <v>8888</v>
      </c>
      <c r="K28" s="318">
        <v>2235</v>
      </c>
      <c r="L28" s="318">
        <v>993</v>
      </c>
    </row>
    <row r="29" spans="1:12" ht="24" x14ac:dyDescent="0.25">
      <c r="A29" s="312" t="s">
        <v>210</v>
      </c>
      <c r="B29" s="313" t="s">
        <v>302</v>
      </c>
      <c r="C29" s="314" t="s">
        <v>303</v>
      </c>
      <c r="D29" s="315" t="s">
        <v>196</v>
      </c>
      <c r="E29" s="316"/>
      <c r="F29" s="317" t="s">
        <v>304</v>
      </c>
      <c r="G29" s="318">
        <v>137067.56</v>
      </c>
      <c r="H29" s="318">
        <v>102664</v>
      </c>
      <c r="I29" s="318"/>
      <c r="J29" s="318"/>
      <c r="K29" s="318"/>
      <c r="L29" s="318">
        <v>102664</v>
      </c>
    </row>
    <row r="30" spans="1:12" ht="27.75" x14ac:dyDescent="0.25">
      <c r="A30" s="312" t="s">
        <v>215</v>
      </c>
      <c r="B30" s="313" t="s">
        <v>211</v>
      </c>
      <c r="C30" s="314" t="s">
        <v>305</v>
      </c>
      <c r="D30" s="315" t="s">
        <v>213</v>
      </c>
      <c r="E30" s="316"/>
      <c r="F30" s="317" t="s">
        <v>306</v>
      </c>
      <c r="G30" s="318">
        <v>8713.14</v>
      </c>
      <c r="H30" s="318">
        <v>3103</v>
      </c>
      <c r="I30" s="318">
        <v>2107</v>
      </c>
      <c r="J30" s="318">
        <v>44</v>
      </c>
      <c r="K30" s="318">
        <v>8</v>
      </c>
      <c r="L30" s="318">
        <v>952</v>
      </c>
    </row>
    <row r="31" spans="1:12" ht="24" x14ac:dyDescent="0.25">
      <c r="A31" s="312" t="s">
        <v>219</v>
      </c>
      <c r="B31" s="313" t="s">
        <v>216</v>
      </c>
      <c r="C31" s="314" t="s">
        <v>307</v>
      </c>
      <c r="D31" s="315" t="s">
        <v>213</v>
      </c>
      <c r="E31" s="316"/>
      <c r="F31" s="317" t="s">
        <v>308</v>
      </c>
      <c r="G31" s="318">
        <v>4693.92</v>
      </c>
      <c r="H31" s="318">
        <v>1672</v>
      </c>
      <c r="I31" s="318">
        <v>721</v>
      </c>
      <c r="J31" s="318">
        <v>36</v>
      </c>
      <c r="K31" s="318">
        <v>8</v>
      </c>
      <c r="L31" s="318">
        <v>915</v>
      </c>
    </row>
    <row r="32" spans="1:12" ht="15" customHeight="1" x14ac:dyDescent="0.25">
      <c r="A32" s="512" t="s">
        <v>309</v>
      </c>
      <c r="B32" s="497"/>
      <c r="C32" s="497"/>
      <c r="D32" s="497"/>
      <c r="E32" s="497"/>
      <c r="F32" s="497"/>
      <c r="G32" s="497"/>
      <c r="H32" s="497"/>
      <c r="I32" s="497"/>
      <c r="J32" s="497"/>
      <c r="K32" s="497"/>
      <c r="L32" s="497"/>
    </row>
    <row r="33" spans="1:12" ht="24" x14ac:dyDescent="0.25">
      <c r="A33" s="312" t="s">
        <v>224</v>
      </c>
      <c r="B33" s="313" t="s">
        <v>293</v>
      </c>
      <c r="C33" s="314" t="s">
        <v>294</v>
      </c>
      <c r="D33" s="315" t="s">
        <v>196</v>
      </c>
      <c r="E33" s="316"/>
      <c r="F33" s="317" t="s">
        <v>310</v>
      </c>
      <c r="G33" s="318">
        <v>12278.73</v>
      </c>
      <c r="H33" s="318">
        <v>10597</v>
      </c>
      <c r="I33" s="318">
        <v>2340</v>
      </c>
      <c r="J33" s="318">
        <v>4629</v>
      </c>
      <c r="K33" s="318">
        <v>1392</v>
      </c>
      <c r="L33" s="318">
        <v>3628</v>
      </c>
    </row>
    <row r="34" spans="1:12" ht="60" x14ac:dyDescent="0.25">
      <c r="A34" s="312" t="s">
        <v>228</v>
      </c>
      <c r="B34" s="313" t="s">
        <v>311</v>
      </c>
      <c r="C34" s="314" t="s">
        <v>312</v>
      </c>
      <c r="D34" s="315" t="s">
        <v>196</v>
      </c>
      <c r="E34" s="316"/>
      <c r="F34" s="317" t="s">
        <v>313</v>
      </c>
      <c r="G34" s="318">
        <v>164633.76</v>
      </c>
      <c r="H34" s="318">
        <v>87421</v>
      </c>
      <c r="I34" s="318"/>
      <c r="J34" s="318"/>
      <c r="K34" s="318"/>
      <c r="L34" s="318">
        <v>87421</v>
      </c>
    </row>
    <row r="35" spans="1:12" ht="48" x14ac:dyDescent="0.25">
      <c r="A35" s="312" t="s">
        <v>232</v>
      </c>
      <c r="B35" s="313" t="s">
        <v>314</v>
      </c>
      <c r="C35" s="314" t="s">
        <v>315</v>
      </c>
      <c r="D35" s="315" t="s">
        <v>196</v>
      </c>
      <c r="E35" s="316"/>
      <c r="F35" s="317" t="s">
        <v>316</v>
      </c>
      <c r="G35" s="318">
        <v>149068.29999999999</v>
      </c>
      <c r="H35" s="318">
        <v>49491</v>
      </c>
      <c r="I35" s="318"/>
      <c r="J35" s="318"/>
      <c r="K35" s="318"/>
      <c r="L35" s="318">
        <v>49491</v>
      </c>
    </row>
    <row r="36" spans="1:12" ht="48" x14ac:dyDescent="0.25">
      <c r="A36" s="312" t="s">
        <v>236</v>
      </c>
      <c r="B36" s="313" t="s">
        <v>287</v>
      </c>
      <c r="C36" s="314" t="s">
        <v>288</v>
      </c>
      <c r="D36" s="315" t="s">
        <v>196</v>
      </c>
      <c r="E36" s="316"/>
      <c r="F36" s="317" t="s">
        <v>317</v>
      </c>
      <c r="G36" s="318">
        <v>20104.150000000001</v>
      </c>
      <c r="H36" s="318">
        <v>67554</v>
      </c>
      <c r="I36" s="318">
        <v>28006</v>
      </c>
      <c r="J36" s="318">
        <v>28649</v>
      </c>
      <c r="K36" s="318">
        <v>7198</v>
      </c>
      <c r="L36" s="318">
        <v>10899</v>
      </c>
    </row>
    <row r="37" spans="1:12" ht="60" x14ac:dyDescent="0.25">
      <c r="A37" s="312" t="s">
        <v>242</v>
      </c>
      <c r="B37" s="313" t="s">
        <v>311</v>
      </c>
      <c r="C37" s="314" t="s">
        <v>318</v>
      </c>
      <c r="D37" s="315" t="s">
        <v>196</v>
      </c>
      <c r="E37" s="316"/>
      <c r="F37" s="317" t="s">
        <v>319</v>
      </c>
      <c r="G37" s="318">
        <v>164633.76</v>
      </c>
      <c r="H37" s="318">
        <v>352813</v>
      </c>
      <c r="I37" s="318"/>
      <c r="J37" s="318"/>
      <c r="K37" s="318"/>
      <c r="L37" s="318">
        <v>352813</v>
      </c>
    </row>
    <row r="38" spans="1:12" ht="48" x14ac:dyDescent="0.25">
      <c r="A38" s="312" t="s">
        <v>246</v>
      </c>
      <c r="B38" s="313" t="s">
        <v>314</v>
      </c>
      <c r="C38" s="314" t="s">
        <v>320</v>
      </c>
      <c r="D38" s="315" t="s">
        <v>196</v>
      </c>
      <c r="E38" s="316"/>
      <c r="F38" s="317" t="s">
        <v>321</v>
      </c>
      <c r="G38" s="318">
        <v>149068.29999999999</v>
      </c>
      <c r="H38" s="318">
        <v>181438</v>
      </c>
      <c r="I38" s="318"/>
      <c r="J38" s="318"/>
      <c r="K38" s="318"/>
      <c r="L38" s="318">
        <v>181438</v>
      </c>
    </row>
    <row r="39" spans="1:12" ht="36" x14ac:dyDescent="0.25">
      <c r="A39" s="312" t="s">
        <v>249</v>
      </c>
      <c r="B39" s="313" t="s">
        <v>322</v>
      </c>
      <c r="C39" s="314" t="s">
        <v>323</v>
      </c>
      <c r="D39" s="315" t="s">
        <v>196</v>
      </c>
      <c r="E39" s="316"/>
      <c r="F39" s="317" t="s">
        <v>324</v>
      </c>
      <c r="G39" s="318">
        <v>41318.120000000003</v>
      </c>
      <c r="H39" s="318">
        <v>22353</v>
      </c>
      <c r="I39" s="318">
        <v>9797</v>
      </c>
      <c r="J39" s="318">
        <v>5232</v>
      </c>
      <c r="K39" s="318">
        <v>1464</v>
      </c>
      <c r="L39" s="318">
        <v>7324</v>
      </c>
    </row>
    <row r="40" spans="1:12" ht="24" x14ac:dyDescent="0.25">
      <c r="A40" s="312" t="s">
        <v>253</v>
      </c>
      <c r="B40" s="313" t="s">
        <v>325</v>
      </c>
      <c r="C40" s="314" t="s">
        <v>326</v>
      </c>
      <c r="D40" s="315" t="s">
        <v>196</v>
      </c>
      <c r="E40" s="316"/>
      <c r="F40" s="317" t="s">
        <v>327</v>
      </c>
      <c r="G40" s="318">
        <v>112748.43</v>
      </c>
      <c r="H40" s="318">
        <v>60997</v>
      </c>
      <c r="I40" s="318"/>
      <c r="J40" s="318"/>
      <c r="K40" s="318"/>
      <c r="L40" s="318">
        <v>60997</v>
      </c>
    </row>
    <row r="41" spans="1:12" ht="27.75" x14ac:dyDescent="0.25">
      <c r="A41" s="312" t="s">
        <v>256</v>
      </c>
      <c r="B41" s="313" t="s">
        <v>328</v>
      </c>
      <c r="C41" s="314" t="s">
        <v>329</v>
      </c>
      <c r="D41" s="315" t="s">
        <v>196</v>
      </c>
      <c r="E41" s="316"/>
      <c r="F41" s="317" t="s">
        <v>330</v>
      </c>
      <c r="G41" s="318">
        <v>31685.48</v>
      </c>
      <c r="H41" s="318">
        <v>103168</v>
      </c>
      <c r="I41" s="318">
        <v>30514</v>
      </c>
      <c r="J41" s="318">
        <v>40838</v>
      </c>
      <c r="K41" s="318">
        <v>15425</v>
      </c>
      <c r="L41" s="318">
        <v>31816</v>
      </c>
    </row>
    <row r="42" spans="1:12" ht="48" x14ac:dyDescent="0.25">
      <c r="A42" s="312" t="s">
        <v>259</v>
      </c>
      <c r="B42" s="313" t="s">
        <v>314</v>
      </c>
      <c r="C42" s="314" t="s">
        <v>331</v>
      </c>
      <c r="D42" s="315" t="s">
        <v>196</v>
      </c>
      <c r="E42" s="316"/>
      <c r="F42" s="317" t="s">
        <v>332</v>
      </c>
      <c r="G42" s="318">
        <v>149068.29999999999</v>
      </c>
      <c r="H42" s="318">
        <v>139568</v>
      </c>
      <c r="I42" s="318"/>
      <c r="J42" s="318"/>
      <c r="K42" s="318"/>
      <c r="L42" s="318">
        <v>139568</v>
      </c>
    </row>
    <row r="43" spans="1:12" ht="48" x14ac:dyDescent="0.25">
      <c r="A43" s="312" t="s">
        <v>264</v>
      </c>
      <c r="B43" s="313" t="s">
        <v>333</v>
      </c>
      <c r="C43" s="314" t="s">
        <v>334</v>
      </c>
      <c r="D43" s="315" t="s">
        <v>196</v>
      </c>
      <c r="E43" s="316"/>
      <c r="F43" s="317" t="s">
        <v>335</v>
      </c>
      <c r="G43" s="318">
        <v>163612.18</v>
      </c>
      <c r="H43" s="318">
        <v>357432</v>
      </c>
      <c r="I43" s="318"/>
      <c r="J43" s="318"/>
      <c r="K43" s="318"/>
      <c r="L43" s="318">
        <v>357432</v>
      </c>
    </row>
    <row r="44" spans="1:12" ht="60" x14ac:dyDescent="0.25">
      <c r="A44" s="312" t="s">
        <v>268</v>
      </c>
      <c r="B44" s="313" t="s">
        <v>336</v>
      </c>
      <c r="C44" s="314" t="s">
        <v>337</v>
      </c>
      <c r="D44" s="315" t="s">
        <v>338</v>
      </c>
      <c r="E44" s="316"/>
      <c r="F44" s="317" t="s">
        <v>339</v>
      </c>
      <c r="G44" s="318">
        <v>466.54</v>
      </c>
      <c r="H44" s="318">
        <v>933</v>
      </c>
      <c r="I44" s="318"/>
      <c r="J44" s="318"/>
      <c r="K44" s="318"/>
      <c r="L44" s="318">
        <v>933</v>
      </c>
    </row>
    <row r="45" spans="1:12" ht="60" x14ac:dyDescent="0.25">
      <c r="A45" s="312" t="s">
        <v>272</v>
      </c>
      <c r="B45" s="313" t="s">
        <v>340</v>
      </c>
      <c r="C45" s="314" t="s">
        <v>341</v>
      </c>
      <c r="D45" s="315" t="s">
        <v>338</v>
      </c>
      <c r="E45" s="316"/>
      <c r="F45" s="317" t="s">
        <v>342</v>
      </c>
      <c r="G45" s="318">
        <v>1333.08</v>
      </c>
      <c r="H45" s="318">
        <v>933</v>
      </c>
      <c r="I45" s="318"/>
      <c r="J45" s="318"/>
      <c r="K45" s="318"/>
      <c r="L45" s="318">
        <v>933</v>
      </c>
    </row>
    <row r="46" spans="1:12" ht="60" x14ac:dyDescent="0.25">
      <c r="A46" s="312" t="s">
        <v>276</v>
      </c>
      <c r="B46" s="313" t="s">
        <v>343</v>
      </c>
      <c r="C46" s="314" t="s">
        <v>344</v>
      </c>
      <c r="D46" s="315" t="s">
        <v>338</v>
      </c>
      <c r="E46" s="316"/>
      <c r="F46" s="317" t="s">
        <v>345</v>
      </c>
      <c r="G46" s="318">
        <v>1517.4</v>
      </c>
      <c r="H46" s="318">
        <v>910</v>
      </c>
      <c r="I46" s="318"/>
      <c r="J46" s="318"/>
      <c r="K46" s="318"/>
      <c r="L46" s="318">
        <v>910</v>
      </c>
    </row>
    <row r="47" spans="1:12" x14ac:dyDescent="0.25">
      <c r="A47" s="312" t="s">
        <v>279</v>
      </c>
      <c r="B47" s="313" t="s">
        <v>346</v>
      </c>
      <c r="C47" s="314" t="s">
        <v>347</v>
      </c>
      <c r="D47" s="315" t="s">
        <v>44</v>
      </c>
      <c r="E47" s="316"/>
      <c r="F47" s="318">
        <v>16</v>
      </c>
      <c r="G47" s="318">
        <v>109.64</v>
      </c>
      <c r="H47" s="318">
        <v>1754</v>
      </c>
      <c r="I47" s="318"/>
      <c r="J47" s="318"/>
      <c r="K47" s="318"/>
      <c r="L47" s="318">
        <v>1754</v>
      </c>
    </row>
    <row r="48" spans="1:12" x14ac:dyDescent="0.25">
      <c r="A48" s="312" t="s">
        <v>348</v>
      </c>
      <c r="B48" s="313" t="s">
        <v>349</v>
      </c>
      <c r="C48" s="314" t="s">
        <v>350</v>
      </c>
      <c r="D48" s="315" t="s">
        <v>44</v>
      </c>
      <c r="E48" s="316"/>
      <c r="F48" s="318">
        <v>302</v>
      </c>
      <c r="G48" s="318">
        <v>261.83999999999997</v>
      </c>
      <c r="H48" s="318">
        <v>79074</v>
      </c>
      <c r="I48" s="318"/>
      <c r="J48" s="318"/>
      <c r="K48" s="318"/>
      <c r="L48" s="318">
        <v>79074</v>
      </c>
    </row>
    <row r="49" spans="1:12" ht="24" x14ac:dyDescent="0.25">
      <c r="A49" s="312" t="s">
        <v>351</v>
      </c>
      <c r="B49" s="313" t="s">
        <v>352</v>
      </c>
      <c r="C49" s="314" t="s">
        <v>353</v>
      </c>
      <c r="D49" s="315" t="s">
        <v>44</v>
      </c>
      <c r="E49" s="316"/>
      <c r="F49" s="318">
        <v>16</v>
      </c>
      <c r="G49" s="318">
        <v>297.55</v>
      </c>
      <c r="H49" s="318">
        <v>4761</v>
      </c>
      <c r="I49" s="318"/>
      <c r="J49" s="318"/>
      <c r="K49" s="318"/>
      <c r="L49" s="318">
        <v>4761</v>
      </c>
    </row>
    <row r="50" spans="1:12" ht="27.75" x14ac:dyDescent="0.25">
      <c r="A50" s="312" t="s">
        <v>354</v>
      </c>
      <c r="B50" s="313" t="s">
        <v>299</v>
      </c>
      <c r="C50" s="314" t="s">
        <v>300</v>
      </c>
      <c r="D50" s="315" t="s">
        <v>196</v>
      </c>
      <c r="E50" s="316"/>
      <c r="F50" s="317" t="s">
        <v>355</v>
      </c>
      <c r="G50" s="318">
        <v>30453.84</v>
      </c>
      <c r="H50" s="318">
        <v>76683</v>
      </c>
      <c r="I50" s="318">
        <v>43466</v>
      </c>
      <c r="J50" s="318">
        <v>29881</v>
      </c>
      <c r="K50" s="318">
        <v>7514</v>
      </c>
      <c r="L50" s="318">
        <v>3336</v>
      </c>
    </row>
    <row r="51" spans="1:12" ht="24" x14ac:dyDescent="0.25">
      <c r="A51" s="312" t="s">
        <v>356</v>
      </c>
      <c r="B51" s="313" t="s">
        <v>302</v>
      </c>
      <c r="C51" s="314" t="s">
        <v>303</v>
      </c>
      <c r="D51" s="315" t="s">
        <v>196</v>
      </c>
      <c r="E51" s="316"/>
      <c r="F51" s="317" t="s">
        <v>357</v>
      </c>
      <c r="G51" s="318">
        <v>137067.56</v>
      </c>
      <c r="H51" s="318">
        <v>345136</v>
      </c>
      <c r="I51" s="318"/>
      <c r="J51" s="318"/>
      <c r="K51" s="318"/>
      <c r="L51" s="318">
        <v>345136</v>
      </c>
    </row>
    <row r="52" spans="1:12" ht="27.75" x14ac:dyDescent="0.25">
      <c r="A52" s="312" t="s">
        <v>358</v>
      </c>
      <c r="B52" s="313" t="s">
        <v>359</v>
      </c>
      <c r="C52" s="314" t="s">
        <v>360</v>
      </c>
      <c r="D52" s="315" t="s">
        <v>196</v>
      </c>
      <c r="E52" s="316"/>
      <c r="F52" s="317" t="s">
        <v>361</v>
      </c>
      <c r="G52" s="318">
        <v>28621.95</v>
      </c>
      <c r="H52" s="318">
        <v>19663</v>
      </c>
      <c r="I52" s="318">
        <v>9771</v>
      </c>
      <c r="J52" s="318">
        <v>8982</v>
      </c>
      <c r="K52" s="318">
        <v>2704</v>
      </c>
      <c r="L52" s="318">
        <v>910</v>
      </c>
    </row>
    <row r="53" spans="1:12" ht="27.75" x14ac:dyDescent="0.25">
      <c r="A53" s="312" t="s">
        <v>362</v>
      </c>
      <c r="B53" s="313" t="s">
        <v>302</v>
      </c>
      <c r="C53" s="314" t="s">
        <v>303</v>
      </c>
      <c r="D53" s="315" t="s">
        <v>196</v>
      </c>
      <c r="E53" s="316"/>
      <c r="F53" s="317" t="s">
        <v>363</v>
      </c>
      <c r="G53" s="318">
        <v>137067.56</v>
      </c>
      <c r="H53" s="318">
        <v>31388</v>
      </c>
      <c r="I53" s="318"/>
      <c r="J53" s="318"/>
      <c r="K53" s="318"/>
      <c r="L53" s="318">
        <v>31388</v>
      </c>
    </row>
    <row r="54" spans="1:12" ht="24" x14ac:dyDescent="0.25">
      <c r="A54" s="312" t="s">
        <v>364</v>
      </c>
      <c r="B54" s="313" t="s">
        <v>365</v>
      </c>
      <c r="C54" s="314" t="s">
        <v>366</v>
      </c>
      <c r="D54" s="315" t="s">
        <v>196</v>
      </c>
      <c r="E54" s="316"/>
      <c r="F54" s="317" t="s">
        <v>367</v>
      </c>
      <c r="G54" s="318">
        <v>130807.52</v>
      </c>
      <c r="H54" s="318">
        <v>59875</v>
      </c>
      <c r="I54" s="318"/>
      <c r="J54" s="318"/>
      <c r="K54" s="318"/>
      <c r="L54" s="318">
        <v>59875</v>
      </c>
    </row>
    <row r="55" spans="1:12" ht="36" x14ac:dyDescent="0.25">
      <c r="A55" s="312" t="s">
        <v>368</v>
      </c>
      <c r="B55" s="313" t="s">
        <v>211</v>
      </c>
      <c r="C55" s="314" t="s">
        <v>305</v>
      </c>
      <c r="D55" s="315" t="s">
        <v>213</v>
      </c>
      <c r="E55" s="316"/>
      <c r="F55" s="317" t="s">
        <v>369</v>
      </c>
      <c r="G55" s="318">
        <v>8713.14</v>
      </c>
      <c r="H55" s="318">
        <v>28364</v>
      </c>
      <c r="I55" s="318">
        <v>19264</v>
      </c>
      <c r="J55" s="318">
        <v>400</v>
      </c>
      <c r="K55" s="318">
        <v>70</v>
      </c>
      <c r="L55" s="318">
        <v>8700</v>
      </c>
    </row>
    <row r="56" spans="1:12" ht="24" x14ac:dyDescent="0.25">
      <c r="A56" s="312" t="s">
        <v>370</v>
      </c>
      <c r="B56" s="313" t="s">
        <v>216</v>
      </c>
      <c r="C56" s="314" t="s">
        <v>307</v>
      </c>
      <c r="D56" s="315" t="s">
        <v>213</v>
      </c>
      <c r="E56" s="316"/>
      <c r="F56" s="317" t="s">
        <v>371</v>
      </c>
      <c r="G56" s="318">
        <v>4693.92</v>
      </c>
      <c r="H56" s="318">
        <v>15280</v>
      </c>
      <c r="I56" s="318">
        <v>6590</v>
      </c>
      <c r="J56" s="318">
        <v>330</v>
      </c>
      <c r="K56" s="318">
        <v>70</v>
      </c>
      <c r="L56" s="318">
        <v>8360</v>
      </c>
    </row>
    <row r="57" spans="1:12" ht="27.75" x14ac:dyDescent="0.25">
      <c r="A57" s="312" t="s">
        <v>372</v>
      </c>
      <c r="B57" s="313" t="s">
        <v>373</v>
      </c>
      <c r="C57" s="314" t="s">
        <v>374</v>
      </c>
      <c r="D57" s="315" t="s">
        <v>213</v>
      </c>
      <c r="E57" s="316"/>
      <c r="F57" s="317" t="s">
        <v>375</v>
      </c>
      <c r="G57" s="318">
        <v>5499.6</v>
      </c>
      <c r="H57" s="318">
        <v>5542</v>
      </c>
      <c r="I57" s="318">
        <v>4524</v>
      </c>
      <c r="J57" s="318">
        <v>124</v>
      </c>
      <c r="K57" s="318">
        <v>22</v>
      </c>
      <c r="L57" s="318">
        <v>894</v>
      </c>
    </row>
    <row r="58" spans="1:12" ht="48" x14ac:dyDescent="0.25">
      <c r="A58" s="312" t="s">
        <v>376</v>
      </c>
      <c r="B58" s="313" t="s">
        <v>377</v>
      </c>
      <c r="C58" s="314" t="s">
        <v>378</v>
      </c>
      <c r="D58" s="315" t="s">
        <v>196</v>
      </c>
      <c r="E58" s="316"/>
      <c r="F58" s="317" t="s">
        <v>379</v>
      </c>
      <c r="G58" s="318">
        <v>276400.01</v>
      </c>
      <c r="H58" s="318">
        <v>3621</v>
      </c>
      <c r="I58" s="318"/>
      <c r="J58" s="318"/>
      <c r="K58" s="318"/>
      <c r="L58" s="318">
        <v>3621</v>
      </c>
    </row>
    <row r="59" spans="1:12" ht="36" x14ac:dyDescent="0.25">
      <c r="A59" s="312" t="s">
        <v>380</v>
      </c>
      <c r="B59" s="313" t="s">
        <v>381</v>
      </c>
      <c r="C59" s="314" t="s">
        <v>382</v>
      </c>
      <c r="D59" s="315" t="s">
        <v>213</v>
      </c>
      <c r="E59" s="316"/>
      <c r="F59" s="317" t="s">
        <v>383</v>
      </c>
      <c r="G59" s="318">
        <v>7205.52</v>
      </c>
      <c r="H59" s="318">
        <v>7261</v>
      </c>
      <c r="I59" s="318">
        <v>5325</v>
      </c>
      <c r="J59" s="318">
        <v>453</v>
      </c>
      <c r="K59" s="318">
        <v>90</v>
      </c>
      <c r="L59" s="318">
        <v>1483</v>
      </c>
    </row>
    <row r="60" spans="1:12" ht="48" x14ac:dyDescent="0.25">
      <c r="A60" s="312" t="s">
        <v>384</v>
      </c>
      <c r="B60" s="313" t="s">
        <v>385</v>
      </c>
      <c r="C60" s="314" t="s">
        <v>386</v>
      </c>
      <c r="D60" s="315" t="s">
        <v>239</v>
      </c>
      <c r="E60" s="316"/>
      <c r="F60" s="318">
        <v>32.24</v>
      </c>
      <c r="G60" s="318">
        <v>212.35</v>
      </c>
      <c r="H60" s="318">
        <v>6846</v>
      </c>
      <c r="I60" s="318"/>
      <c r="J60" s="318"/>
      <c r="K60" s="318"/>
      <c r="L60" s="318">
        <v>6846</v>
      </c>
    </row>
    <row r="61" spans="1:12" ht="15" customHeight="1" x14ac:dyDescent="0.25">
      <c r="A61" s="512" t="s">
        <v>387</v>
      </c>
      <c r="B61" s="497"/>
      <c r="C61" s="497"/>
      <c r="D61" s="497"/>
      <c r="E61" s="497"/>
      <c r="F61" s="497"/>
      <c r="G61" s="497"/>
      <c r="H61" s="497"/>
      <c r="I61" s="497"/>
      <c r="J61" s="497"/>
      <c r="K61" s="497"/>
      <c r="L61" s="497"/>
    </row>
    <row r="62" spans="1:12" ht="24" x14ac:dyDescent="0.25">
      <c r="A62" s="312" t="s">
        <v>388</v>
      </c>
      <c r="B62" s="313" t="s">
        <v>359</v>
      </c>
      <c r="C62" s="314" t="s">
        <v>389</v>
      </c>
      <c r="D62" s="315" t="s">
        <v>196</v>
      </c>
      <c r="E62" s="316"/>
      <c r="F62" s="318">
        <v>0.1</v>
      </c>
      <c r="G62" s="318">
        <v>19108.04</v>
      </c>
      <c r="H62" s="318">
        <v>1911</v>
      </c>
      <c r="I62" s="318">
        <v>996</v>
      </c>
      <c r="J62" s="318">
        <v>915</v>
      </c>
      <c r="K62" s="318">
        <v>276</v>
      </c>
      <c r="L62" s="318"/>
    </row>
    <row r="63" spans="1:12" ht="36" x14ac:dyDescent="0.25">
      <c r="A63" s="312" t="s">
        <v>390</v>
      </c>
      <c r="B63" s="313" t="s">
        <v>1331</v>
      </c>
      <c r="C63" s="314" t="s">
        <v>258</v>
      </c>
      <c r="D63" s="315" t="s">
        <v>191</v>
      </c>
      <c r="E63" s="316"/>
      <c r="F63" s="318">
        <v>0.14000000000000001</v>
      </c>
      <c r="G63" s="318">
        <v>12174.14</v>
      </c>
      <c r="H63" s="318">
        <v>1704</v>
      </c>
      <c r="I63" s="318">
        <v>1092</v>
      </c>
      <c r="J63" s="318">
        <v>70</v>
      </c>
      <c r="K63" s="318">
        <v>21</v>
      </c>
      <c r="L63" s="318">
        <v>542</v>
      </c>
    </row>
    <row r="64" spans="1:12" ht="24" x14ac:dyDescent="0.25">
      <c r="A64" s="312" t="s">
        <v>391</v>
      </c>
      <c r="B64" s="313" t="s">
        <v>392</v>
      </c>
      <c r="C64" s="314" t="s">
        <v>393</v>
      </c>
      <c r="D64" s="315" t="s">
        <v>191</v>
      </c>
      <c r="E64" s="316"/>
      <c r="F64" s="317" t="s">
        <v>394</v>
      </c>
      <c r="G64" s="318">
        <v>7416.49</v>
      </c>
      <c r="H64" s="318">
        <v>1022</v>
      </c>
      <c r="I64" s="318"/>
      <c r="J64" s="318"/>
      <c r="K64" s="318"/>
      <c r="L64" s="318">
        <v>1022</v>
      </c>
    </row>
    <row r="65" spans="1:12" ht="36" x14ac:dyDescent="0.25">
      <c r="A65" s="312" t="s">
        <v>395</v>
      </c>
      <c r="B65" s="313" t="s">
        <v>237</v>
      </c>
      <c r="C65" s="314" t="s">
        <v>396</v>
      </c>
      <c r="D65" s="315" t="s">
        <v>239</v>
      </c>
      <c r="E65" s="316"/>
      <c r="F65" s="317" t="s">
        <v>397</v>
      </c>
      <c r="G65" s="318">
        <v>81.93</v>
      </c>
      <c r="H65" s="318">
        <v>454</v>
      </c>
      <c r="I65" s="318"/>
      <c r="J65" s="318"/>
      <c r="K65" s="318"/>
      <c r="L65" s="318">
        <v>454</v>
      </c>
    </row>
    <row r="66" spans="1:12" ht="24" x14ac:dyDescent="0.25">
      <c r="A66" s="312" t="s">
        <v>398</v>
      </c>
      <c r="B66" s="313" t="s">
        <v>399</v>
      </c>
      <c r="C66" s="314" t="s">
        <v>400</v>
      </c>
      <c r="D66" s="315" t="s">
        <v>401</v>
      </c>
      <c r="E66" s="316"/>
      <c r="F66" s="317" t="s">
        <v>402</v>
      </c>
      <c r="G66" s="318">
        <v>151.46</v>
      </c>
      <c r="H66" s="318">
        <v>454</v>
      </c>
      <c r="I66" s="318"/>
      <c r="J66" s="318"/>
      <c r="K66" s="318"/>
      <c r="L66" s="318">
        <v>454</v>
      </c>
    </row>
    <row r="67" spans="1:12" ht="15" customHeight="1" x14ac:dyDescent="0.25">
      <c r="A67" s="496" t="s">
        <v>403</v>
      </c>
      <c r="B67" s="497"/>
      <c r="C67" s="497"/>
      <c r="D67" s="497"/>
      <c r="E67" s="497"/>
      <c r="F67" s="497"/>
      <c r="G67" s="497"/>
      <c r="H67" s="497"/>
      <c r="I67" s="497"/>
      <c r="J67" s="497"/>
      <c r="K67" s="497"/>
      <c r="L67" s="497"/>
    </row>
    <row r="68" spans="1:12" ht="48" x14ac:dyDescent="0.25">
      <c r="A68" s="312" t="s">
        <v>404</v>
      </c>
      <c r="B68" s="313" t="s">
        <v>405</v>
      </c>
      <c r="C68" s="314" t="s">
        <v>406</v>
      </c>
      <c r="D68" s="315" t="s">
        <v>407</v>
      </c>
      <c r="E68" s="316"/>
      <c r="F68" s="317" t="s">
        <v>408</v>
      </c>
      <c r="G68" s="318">
        <v>1726.31</v>
      </c>
      <c r="H68" s="318">
        <v>17332</v>
      </c>
      <c r="I68" s="318">
        <v>16085</v>
      </c>
      <c r="J68" s="318">
        <v>755</v>
      </c>
      <c r="K68" s="318"/>
      <c r="L68" s="318">
        <v>492</v>
      </c>
    </row>
    <row r="69" spans="1:12" ht="15" customHeight="1" x14ac:dyDescent="0.25">
      <c r="A69" s="496" t="s">
        <v>283</v>
      </c>
      <c r="B69" s="497"/>
      <c r="C69" s="497"/>
      <c r="D69" s="497"/>
      <c r="E69" s="497"/>
      <c r="F69" s="497"/>
      <c r="G69" s="497"/>
      <c r="H69" s="319">
        <v>2377967</v>
      </c>
      <c r="I69" s="319">
        <v>197109</v>
      </c>
      <c r="J69" s="319">
        <v>134080</v>
      </c>
      <c r="K69" s="319">
        <v>39485</v>
      </c>
      <c r="L69" s="319">
        <v>2046778</v>
      </c>
    </row>
    <row r="70" spans="1:12" ht="15" customHeight="1" x14ac:dyDescent="0.25">
      <c r="A70" s="496" t="s">
        <v>119</v>
      </c>
      <c r="B70" s="497"/>
      <c r="C70" s="497"/>
      <c r="D70" s="497"/>
      <c r="E70" s="497"/>
      <c r="F70" s="497"/>
      <c r="G70" s="497"/>
      <c r="H70" s="319">
        <v>220531</v>
      </c>
      <c r="I70" s="318"/>
      <c r="J70" s="318"/>
      <c r="K70" s="318"/>
      <c r="L70" s="318"/>
    </row>
    <row r="71" spans="1:12" ht="15" customHeight="1" x14ac:dyDescent="0.25">
      <c r="A71" s="496" t="s">
        <v>120</v>
      </c>
      <c r="B71" s="497"/>
      <c r="C71" s="497"/>
      <c r="D71" s="497"/>
      <c r="E71" s="497"/>
      <c r="F71" s="497"/>
      <c r="G71" s="497"/>
      <c r="H71" s="319">
        <v>142387</v>
      </c>
      <c r="I71" s="318"/>
      <c r="J71" s="318"/>
      <c r="K71" s="318"/>
      <c r="L71" s="318"/>
    </row>
    <row r="72" spans="1:12" ht="15" customHeight="1" x14ac:dyDescent="0.25">
      <c r="A72" s="511" t="s">
        <v>121</v>
      </c>
      <c r="B72" s="497"/>
      <c r="C72" s="497"/>
      <c r="D72" s="497"/>
      <c r="E72" s="497"/>
      <c r="F72" s="497"/>
      <c r="G72" s="497"/>
      <c r="H72" s="318"/>
      <c r="I72" s="318"/>
      <c r="J72" s="318"/>
      <c r="K72" s="318"/>
      <c r="L72" s="318"/>
    </row>
    <row r="73" spans="1:12" x14ac:dyDescent="0.25">
      <c r="A73" s="496" t="s">
        <v>122</v>
      </c>
      <c r="B73" s="497"/>
      <c r="C73" s="497"/>
      <c r="D73" s="497"/>
      <c r="E73" s="497"/>
      <c r="F73" s="497"/>
      <c r="G73" s="497"/>
      <c r="H73" s="319">
        <v>2740885</v>
      </c>
      <c r="I73" s="318"/>
      <c r="J73" s="318"/>
      <c r="K73" s="318"/>
      <c r="L73" s="318"/>
    </row>
    <row r="74" spans="1:12" ht="15" customHeight="1" x14ac:dyDescent="0.25">
      <c r="A74" s="496" t="s">
        <v>123</v>
      </c>
      <c r="B74" s="497"/>
      <c r="C74" s="497"/>
      <c r="D74" s="497"/>
      <c r="E74" s="497"/>
      <c r="F74" s="497"/>
      <c r="G74" s="497"/>
      <c r="H74" s="318"/>
      <c r="I74" s="318"/>
      <c r="J74" s="318"/>
      <c r="K74" s="318"/>
      <c r="L74" s="318"/>
    </row>
    <row r="75" spans="1:12" ht="15" customHeight="1" x14ac:dyDescent="0.25">
      <c r="A75" s="496" t="s">
        <v>130</v>
      </c>
      <c r="B75" s="497"/>
      <c r="C75" s="497"/>
      <c r="D75" s="497"/>
      <c r="E75" s="497"/>
      <c r="F75" s="497"/>
      <c r="G75" s="497"/>
      <c r="H75" s="319">
        <v>2046778</v>
      </c>
      <c r="I75" s="318"/>
      <c r="J75" s="318"/>
      <c r="K75" s="318"/>
      <c r="L75" s="318"/>
    </row>
    <row r="76" spans="1:12" ht="15" customHeight="1" x14ac:dyDescent="0.25">
      <c r="A76" s="496" t="s">
        <v>124</v>
      </c>
      <c r="B76" s="497"/>
      <c r="C76" s="497"/>
      <c r="D76" s="497"/>
      <c r="E76" s="497"/>
      <c r="F76" s="497"/>
      <c r="G76" s="497"/>
      <c r="H76" s="319">
        <v>134080</v>
      </c>
      <c r="I76" s="318"/>
      <c r="J76" s="318"/>
      <c r="K76" s="318"/>
      <c r="L76" s="318"/>
    </row>
    <row r="77" spans="1:12" ht="15" customHeight="1" x14ac:dyDescent="0.25">
      <c r="A77" s="496" t="s">
        <v>125</v>
      </c>
      <c r="B77" s="497"/>
      <c r="C77" s="497"/>
      <c r="D77" s="497"/>
      <c r="E77" s="497"/>
      <c r="F77" s="497"/>
      <c r="G77" s="497"/>
      <c r="H77" s="319">
        <v>236594</v>
      </c>
      <c r="I77" s="318"/>
      <c r="J77" s="318"/>
      <c r="K77" s="318"/>
      <c r="L77" s="318"/>
    </row>
    <row r="78" spans="1:12" ht="15" customHeight="1" x14ac:dyDescent="0.25">
      <c r="A78" s="496" t="s">
        <v>126</v>
      </c>
      <c r="B78" s="497"/>
      <c r="C78" s="497"/>
      <c r="D78" s="497"/>
      <c r="E78" s="497"/>
      <c r="F78" s="497"/>
      <c r="G78" s="497"/>
      <c r="H78" s="319">
        <v>220531</v>
      </c>
      <c r="I78" s="318"/>
      <c r="J78" s="318"/>
      <c r="K78" s="318"/>
      <c r="L78" s="318"/>
    </row>
    <row r="79" spans="1:12" ht="15" customHeight="1" x14ac:dyDescent="0.25">
      <c r="A79" s="496" t="s">
        <v>127</v>
      </c>
      <c r="B79" s="497"/>
      <c r="C79" s="497"/>
      <c r="D79" s="497"/>
      <c r="E79" s="497"/>
      <c r="F79" s="497"/>
      <c r="G79" s="497"/>
      <c r="H79" s="319">
        <v>142387</v>
      </c>
      <c r="I79" s="318"/>
      <c r="J79" s="318"/>
      <c r="K79" s="318"/>
      <c r="L79" s="318"/>
    </row>
    <row r="80" spans="1:12" ht="15" customHeight="1" x14ac:dyDescent="0.25">
      <c r="A80" s="496" t="s">
        <v>1332</v>
      </c>
      <c r="B80" s="497"/>
      <c r="C80" s="497"/>
      <c r="D80" s="497"/>
      <c r="E80" s="497"/>
      <c r="F80" s="497"/>
      <c r="G80" s="497"/>
      <c r="H80" s="319">
        <v>41113</v>
      </c>
      <c r="I80" s="318"/>
      <c r="J80" s="318"/>
      <c r="K80" s="318"/>
      <c r="L80" s="318"/>
    </row>
    <row r="81" spans="1:12" ht="15" customHeight="1" x14ac:dyDescent="0.25">
      <c r="A81" s="511" t="s">
        <v>128</v>
      </c>
      <c r="B81" s="497"/>
      <c r="C81" s="497"/>
      <c r="D81" s="497"/>
      <c r="E81" s="497"/>
      <c r="F81" s="497"/>
      <c r="G81" s="497"/>
      <c r="H81" s="320">
        <v>2781998</v>
      </c>
      <c r="I81" s="318"/>
      <c r="J81" s="318"/>
      <c r="K81" s="318"/>
      <c r="L81" s="318"/>
    </row>
    <row r="83" spans="1:12" x14ac:dyDescent="0.25">
      <c r="B83" s="101" t="s">
        <v>95</v>
      </c>
      <c r="H83" s="461" t="s">
        <v>162</v>
      </c>
      <c r="I83" s="461"/>
    </row>
    <row r="84" spans="1:12" x14ac:dyDescent="0.25">
      <c r="B84" s="101"/>
      <c r="H84" s="140" t="s">
        <v>96</v>
      </c>
      <c r="I84" s="140"/>
    </row>
    <row r="85" spans="1:12" x14ac:dyDescent="0.25">
      <c r="B85" s="101" t="s">
        <v>99</v>
      </c>
      <c r="H85" s="449" t="s">
        <v>144</v>
      </c>
      <c r="I85" s="449"/>
    </row>
    <row r="86" spans="1:12" x14ac:dyDescent="0.25">
      <c r="B86" s="101"/>
      <c r="H86" s="139"/>
      <c r="I86" s="139"/>
    </row>
    <row r="87" spans="1:12" x14ac:dyDescent="0.25">
      <c r="B87" s="101" t="s">
        <v>97</v>
      </c>
      <c r="H87" s="449" t="s">
        <v>98</v>
      </c>
      <c r="I87" s="449"/>
    </row>
  </sheetData>
  <mergeCells count="34">
    <mergeCell ref="E18:F18"/>
    <mergeCell ref="E19:E20"/>
    <mergeCell ref="A7:L7"/>
    <mergeCell ref="C12:L12"/>
    <mergeCell ref="A80:G80"/>
    <mergeCell ref="A70:G70"/>
    <mergeCell ref="A71:G71"/>
    <mergeCell ref="A72:G72"/>
    <mergeCell ref="A73:G73"/>
    <mergeCell ref="A74:G74"/>
    <mergeCell ref="A22:L22"/>
    <mergeCell ref="A32:L32"/>
    <mergeCell ref="A61:L61"/>
    <mergeCell ref="A67:L67"/>
    <mergeCell ref="A69:G69"/>
    <mergeCell ref="F19:F20"/>
    <mergeCell ref="E16:F16"/>
    <mergeCell ref="G19:G20"/>
    <mergeCell ref="H87:I87"/>
    <mergeCell ref="H19:H20"/>
    <mergeCell ref="I19:K19"/>
    <mergeCell ref="G18:L18"/>
    <mergeCell ref="H83:I83"/>
    <mergeCell ref="H85:I85"/>
    <mergeCell ref="A81:G81"/>
    <mergeCell ref="A75:G75"/>
    <mergeCell ref="A76:G76"/>
    <mergeCell ref="A77:G77"/>
    <mergeCell ref="A78:G78"/>
    <mergeCell ref="A79:G79"/>
    <mergeCell ref="A18:A20"/>
    <mergeCell ref="B18:B20"/>
    <mergeCell ref="C18:C20"/>
    <mergeCell ref="D18:D20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7"/>
  <sheetViews>
    <sheetView topLeftCell="A7" zoomScaleNormal="100" zoomScaleSheetLayoutView="100" workbookViewId="0">
      <selection activeCell="A21" sqref="A21:L157"/>
    </sheetView>
  </sheetViews>
  <sheetFormatPr defaultRowHeight="15" x14ac:dyDescent="0.25"/>
  <cols>
    <col min="1" max="1" width="6.42578125" customWidth="1"/>
    <col min="2" max="2" width="16.7109375" customWidth="1"/>
    <col min="3" max="3" width="41.7109375" customWidth="1"/>
    <col min="4" max="5" width="9.5703125" bestFit="1" customWidth="1"/>
    <col min="6" max="6" width="10.140625" customWidth="1"/>
    <col min="7" max="7" width="10.5703125" customWidth="1"/>
    <col min="8" max="8" width="9.5703125" customWidth="1"/>
    <col min="9" max="9" width="11" bestFit="1" customWidth="1"/>
    <col min="10" max="10" width="9.5703125" bestFit="1" customWidth="1"/>
    <col min="11" max="11" width="11.28515625" bestFit="1" customWidth="1"/>
    <col min="12" max="14" width="9.5703125" bestFit="1" customWidth="1"/>
    <col min="16" max="16" width="60" customWidth="1"/>
  </cols>
  <sheetData>
    <row r="1" spans="1:14" ht="15.75" x14ac:dyDescent="0.25">
      <c r="A1" s="1"/>
      <c r="B1" s="26"/>
      <c r="C1" s="26"/>
      <c r="D1" s="52"/>
      <c r="E1" s="52"/>
      <c r="F1" s="52"/>
      <c r="G1" s="52"/>
      <c r="H1" s="52"/>
      <c r="I1" s="1" t="s">
        <v>1</v>
      </c>
      <c r="J1" s="26"/>
      <c r="K1" s="26"/>
      <c r="L1" s="26"/>
      <c r="M1" s="53"/>
      <c r="N1" s="53"/>
    </row>
    <row r="2" spans="1:14" ht="15.75" x14ac:dyDescent="0.25">
      <c r="A2" s="1"/>
      <c r="B2" s="26"/>
      <c r="C2" s="26"/>
      <c r="D2" s="52"/>
      <c r="E2" s="52"/>
      <c r="F2" s="52"/>
      <c r="G2" s="52"/>
      <c r="H2" s="52"/>
      <c r="I2" s="1" t="s">
        <v>135</v>
      </c>
      <c r="J2" s="26"/>
      <c r="K2" s="26"/>
      <c r="L2" s="26"/>
      <c r="M2" s="53"/>
      <c r="N2" s="53"/>
    </row>
    <row r="3" spans="1:14" ht="15.75" x14ac:dyDescent="0.25">
      <c r="A3" s="1"/>
      <c r="B3" s="26"/>
      <c r="C3" s="26"/>
      <c r="D3" s="52"/>
      <c r="E3" s="52"/>
      <c r="F3" s="52"/>
      <c r="G3" s="52"/>
      <c r="H3" s="52"/>
      <c r="I3" s="1" t="s">
        <v>53</v>
      </c>
      <c r="J3" s="26"/>
      <c r="K3" s="26"/>
      <c r="L3" s="26"/>
      <c r="M3" s="53"/>
      <c r="N3" s="53"/>
    </row>
    <row r="4" spans="1:14" ht="15.75" x14ac:dyDescent="0.25">
      <c r="A4" s="1"/>
      <c r="B4" s="26"/>
      <c r="C4" s="26"/>
      <c r="D4" s="52"/>
      <c r="E4" s="52"/>
      <c r="F4" s="52"/>
      <c r="G4" s="52"/>
      <c r="H4" s="52"/>
      <c r="I4" s="1" t="s">
        <v>54</v>
      </c>
      <c r="J4" s="26"/>
      <c r="K4" s="26"/>
      <c r="L4" s="26"/>
      <c r="M4" s="53"/>
      <c r="N4" s="53"/>
    </row>
    <row r="5" spans="1:14" ht="15.75" x14ac:dyDescent="0.25">
      <c r="A5" s="1"/>
      <c r="B5" s="26"/>
      <c r="C5" s="26"/>
      <c r="D5" s="52"/>
      <c r="E5" s="52"/>
      <c r="F5" s="52"/>
      <c r="G5" s="52"/>
      <c r="H5" s="52"/>
      <c r="I5" s="1" t="s">
        <v>55</v>
      </c>
      <c r="J5" s="26"/>
      <c r="K5" s="26"/>
      <c r="L5" s="26"/>
      <c r="M5" s="53"/>
      <c r="N5" s="53"/>
    </row>
    <row r="6" spans="1:14" ht="15.75" x14ac:dyDescent="0.25">
      <c r="A6" s="1"/>
      <c r="B6" s="26"/>
      <c r="C6" s="26"/>
      <c r="D6" s="52"/>
      <c r="E6" s="52"/>
      <c r="F6" s="52"/>
      <c r="G6" s="52"/>
      <c r="H6" s="52"/>
      <c r="I6" s="1"/>
      <c r="J6" s="26"/>
      <c r="K6" s="26"/>
      <c r="L6" s="26"/>
      <c r="M6" s="53"/>
      <c r="N6" s="53"/>
    </row>
    <row r="7" spans="1:14" ht="39" customHeight="1" x14ac:dyDescent="0.25">
      <c r="A7" s="502" t="s">
        <v>163</v>
      </c>
      <c r="B7" s="503"/>
      <c r="C7" s="503"/>
      <c r="D7" s="503"/>
      <c r="E7" s="503"/>
      <c r="F7" s="503"/>
      <c r="G7" s="503"/>
      <c r="H7" s="503"/>
      <c r="I7" s="503"/>
      <c r="J7" s="503"/>
      <c r="K7" s="503"/>
      <c r="L7" s="503"/>
      <c r="M7" s="53"/>
      <c r="N7" s="53"/>
    </row>
    <row r="8" spans="1:14" x14ac:dyDescent="0.25">
      <c r="A8" s="52"/>
      <c r="B8" s="54"/>
      <c r="C8" s="55"/>
      <c r="D8" s="56" t="s">
        <v>38</v>
      </c>
      <c r="E8" s="57"/>
      <c r="F8" s="58"/>
      <c r="G8" s="58"/>
      <c r="H8" s="58"/>
      <c r="I8" s="58"/>
      <c r="J8" s="58"/>
      <c r="K8" s="58"/>
      <c r="L8" s="52"/>
      <c r="M8" s="53"/>
      <c r="N8" s="53"/>
    </row>
    <row r="9" spans="1:14" x14ac:dyDescent="0.25">
      <c r="A9" s="52"/>
      <c r="B9" s="52"/>
      <c r="C9" s="59"/>
      <c r="D9" s="60"/>
      <c r="E9" s="52"/>
      <c r="F9" s="52"/>
      <c r="G9" s="52"/>
      <c r="H9" s="52"/>
      <c r="I9" s="52"/>
      <c r="J9" s="52"/>
      <c r="K9" s="52"/>
      <c r="L9" s="52"/>
      <c r="M9" s="53"/>
      <c r="N9" s="53"/>
    </row>
    <row r="10" spans="1:14" ht="15.75" x14ac:dyDescent="0.25">
      <c r="A10" s="52"/>
      <c r="B10" s="52"/>
      <c r="C10" s="59"/>
      <c r="D10" s="176" t="s">
        <v>66</v>
      </c>
      <c r="E10" s="52"/>
      <c r="F10" s="52"/>
      <c r="G10" s="62"/>
      <c r="H10" s="52"/>
      <c r="I10" s="52"/>
      <c r="J10" s="52"/>
      <c r="K10" s="52"/>
      <c r="L10" s="52"/>
      <c r="M10" s="53"/>
      <c r="N10" s="53"/>
    </row>
    <row r="11" spans="1:14" x14ac:dyDescent="0.25">
      <c r="A11" s="52"/>
      <c r="B11" s="52"/>
      <c r="C11" s="59"/>
      <c r="D11" s="60"/>
      <c r="E11" s="60"/>
      <c r="F11" s="52"/>
      <c r="G11" s="52"/>
      <c r="H11" s="52"/>
      <c r="I11" s="52"/>
      <c r="J11" s="52"/>
      <c r="K11" s="52"/>
      <c r="L11" s="52"/>
      <c r="M11" s="53"/>
      <c r="N11" s="53"/>
    </row>
    <row r="12" spans="1:14" x14ac:dyDescent="0.25">
      <c r="A12" s="52"/>
      <c r="B12" s="63" t="s">
        <v>39</v>
      </c>
      <c r="C12" s="509" t="s">
        <v>147</v>
      </c>
      <c r="D12" s="510"/>
      <c r="E12" s="510"/>
      <c r="F12" s="510"/>
      <c r="G12" s="510"/>
      <c r="H12" s="510"/>
      <c r="I12" s="510"/>
      <c r="J12" s="510"/>
      <c r="K12" s="510"/>
      <c r="L12" s="510"/>
      <c r="M12" s="53"/>
      <c r="N12" s="53"/>
    </row>
    <row r="13" spans="1:14" x14ac:dyDescent="0.25">
      <c r="A13" s="52"/>
      <c r="B13" s="64"/>
      <c r="C13" s="58"/>
      <c r="D13" s="56" t="s">
        <v>40</v>
      </c>
      <c r="E13" s="57"/>
      <c r="F13" s="58"/>
      <c r="G13" s="65"/>
      <c r="H13" s="58"/>
      <c r="I13" s="58"/>
      <c r="J13" s="58"/>
      <c r="K13" s="58"/>
      <c r="L13" s="58"/>
      <c r="M13" s="53"/>
      <c r="N13" s="53"/>
    </row>
    <row r="15" spans="1:14" x14ac:dyDescent="0.25">
      <c r="B15" s="183" t="s">
        <v>409</v>
      </c>
      <c r="C15" s="184"/>
      <c r="D15" s="182"/>
      <c r="E15" s="185"/>
      <c r="F15" s="186"/>
    </row>
    <row r="16" spans="1:14" x14ac:dyDescent="0.25">
      <c r="B16" s="183" t="s">
        <v>115</v>
      </c>
      <c r="C16" s="184"/>
      <c r="D16" s="507" t="s">
        <v>1333</v>
      </c>
      <c r="E16" s="513"/>
      <c r="F16" s="186" t="s">
        <v>116</v>
      </c>
    </row>
    <row r="17" spans="1:12" x14ac:dyDescent="0.25">
      <c r="B17" s="183" t="s">
        <v>117</v>
      </c>
      <c r="C17" s="184"/>
      <c r="D17" s="507" t="s">
        <v>410</v>
      </c>
      <c r="E17" s="513"/>
      <c r="F17" s="186" t="s">
        <v>116</v>
      </c>
    </row>
    <row r="18" spans="1:12" x14ac:dyDescent="0.25">
      <c r="B18" s="183" t="s">
        <v>118</v>
      </c>
      <c r="C18" s="184"/>
      <c r="D18" s="507" t="s">
        <v>1334</v>
      </c>
      <c r="E18" s="513"/>
      <c r="F18" s="186" t="s">
        <v>116</v>
      </c>
    </row>
    <row r="19" spans="1:12" x14ac:dyDescent="0.25">
      <c r="B19" s="183" t="s">
        <v>133</v>
      </c>
      <c r="C19" s="184"/>
      <c r="D19" s="507" t="s">
        <v>411</v>
      </c>
      <c r="E19" s="513"/>
      <c r="F19" s="186" t="s">
        <v>116</v>
      </c>
    </row>
    <row r="20" spans="1:12" x14ac:dyDescent="0.25">
      <c r="C20" s="141" t="s">
        <v>161</v>
      </c>
    </row>
    <row r="21" spans="1:12" x14ac:dyDescent="0.25">
      <c r="A21" s="495" t="s">
        <v>41</v>
      </c>
      <c r="B21" s="499" t="s">
        <v>168</v>
      </c>
      <c r="C21" s="495" t="s">
        <v>42</v>
      </c>
      <c r="D21" s="495" t="s">
        <v>43</v>
      </c>
      <c r="E21" s="495" t="s">
        <v>169</v>
      </c>
      <c r="F21" s="495"/>
      <c r="G21" s="495" t="s">
        <v>170</v>
      </c>
      <c r="H21" s="495"/>
      <c r="I21" s="495"/>
      <c r="J21" s="495"/>
      <c r="K21" s="495"/>
      <c r="L21" s="495"/>
    </row>
    <row r="22" spans="1:12" x14ac:dyDescent="0.25">
      <c r="A22" s="495"/>
      <c r="B22" s="499"/>
      <c r="C22" s="495"/>
      <c r="D22" s="495"/>
      <c r="E22" s="495" t="s">
        <v>173</v>
      </c>
      <c r="F22" s="495" t="s">
        <v>174</v>
      </c>
      <c r="G22" s="495" t="s">
        <v>173</v>
      </c>
      <c r="H22" s="495" t="s">
        <v>175</v>
      </c>
      <c r="I22" s="495" t="s">
        <v>176</v>
      </c>
      <c r="J22" s="495"/>
      <c r="K22" s="495"/>
      <c r="L22" s="322"/>
    </row>
    <row r="23" spans="1:12" x14ac:dyDescent="0.25">
      <c r="A23" s="495"/>
      <c r="B23" s="500"/>
      <c r="C23" s="501"/>
      <c r="D23" s="495"/>
      <c r="E23" s="495"/>
      <c r="F23" s="495"/>
      <c r="G23" s="495"/>
      <c r="H23" s="495"/>
      <c r="I23" s="321" t="s">
        <v>177</v>
      </c>
      <c r="J23" s="321" t="s">
        <v>178</v>
      </c>
      <c r="K23" s="321" t="s">
        <v>179</v>
      </c>
      <c r="L23" s="321" t="s">
        <v>180</v>
      </c>
    </row>
    <row r="24" spans="1:12" x14ac:dyDescent="0.25">
      <c r="A24" s="323">
        <v>1</v>
      </c>
      <c r="B24" s="324">
        <v>2</v>
      </c>
      <c r="C24" s="323">
        <v>3</v>
      </c>
      <c r="D24" s="325">
        <v>4</v>
      </c>
      <c r="E24" s="326">
        <v>5</v>
      </c>
      <c r="F24" s="326">
        <v>6</v>
      </c>
      <c r="G24" s="325">
        <v>7</v>
      </c>
      <c r="H24" s="323">
        <v>8</v>
      </c>
      <c r="I24" s="327">
        <v>9</v>
      </c>
      <c r="J24" s="327">
        <v>10</v>
      </c>
      <c r="K24" s="327">
        <v>11</v>
      </c>
      <c r="L24" s="327">
        <v>12</v>
      </c>
    </row>
    <row r="25" spans="1:12" x14ac:dyDescent="0.25">
      <c r="A25" s="512" t="s">
        <v>412</v>
      </c>
      <c r="B25" s="497"/>
      <c r="C25" s="497"/>
      <c r="D25" s="497"/>
      <c r="E25" s="497"/>
      <c r="F25" s="497"/>
      <c r="G25" s="497"/>
      <c r="H25" s="497"/>
      <c r="I25" s="497"/>
      <c r="J25" s="497"/>
      <c r="K25" s="497"/>
      <c r="L25" s="497"/>
    </row>
    <row r="26" spans="1:12" x14ac:dyDescent="0.25">
      <c r="A26" s="496" t="s">
        <v>413</v>
      </c>
      <c r="B26" s="497"/>
      <c r="C26" s="497"/>
      <c r="D26" s="497"/>
      <c r="E26" s="497"/>
      <c r="F26" s="497"/>
      <c r="G26" s="497"/>
      <c r="H26" s="497"/>
      <c r="I26" s="497"/>
      <c r="J26" s="497"/>
      <c r="K26" s="497"/>
      <c r="L26" s="497"/>
    </row>
    <row r="27" spans="1:12" ht="60" x14ac:dyDescent="0.25">
      <c r="A27" s="329" t="s">
        <v>183</v>
      </c>
      <c r="B27" s="330" t="s">
        <v>414</v>
      </c>
      <c r="C27" s="328" t="s">
        <v>415</v>
      </c>
      <c r="D27" s="331" t="s">
        <v>44</v>
      </c>
      <c r="E27" s="332"/>
      <c r="F27" s="333">
        <v>2</v>
      </c>
      <c r="G27" s="333">
        <v>18461.18</v>
      </c>
      <c r="H27" s="333">
        <v>36922</v>
      </c>
      <c r="I27" s="333">
        <v>28347</v>
      </c>
      <c r="J27" s="333">
        <v>1120</v>
      </c>
      <c r="K27" s="333">
        <v>226</v>
      </c>
      <c r="L27" s="333">
        <v>7455</v>
      </c>
    </row>
    <row r="28" spans="1:12" ht="36" x14ac:dyDescent="0.25">
      <c r="A28" s="334" t="s">
        <v>416</v>
      </c>
      <c r="B28" s="330" t="s">
        <v>417</v>
      </c>
      <c r="C28" s="328" t="s">
        <v>418</v>
      </c>
      <c r="D28" s="331" t="s">
        <v>67</v>
      </c>
      <c r="E28" s="332"/>
      <c r="F28" s="333">
        <v>2</v>
      </c>
      <c r="G28" s="333"/>
      <c r="H28" s="333"/>
      <c r="I28" s="333"/>
      <c r="J28" s="333"/>
      <c r="K28" s="333"/>
      <c r="L28" s="333"/>
    </row>
    <row r="29" spans="1:12" ht="24" x14ac:dyDescent="0.25">
      <c r="A29" s="329" t="s">
        <v>193</v>
      </c>
      <c r="B29" s="330" t="s">
        <v>1186</v>
      </c>
      <c r="C29" s="328" t="s">
        <v>1335</v>
      </c>
      <c r="D29" s="331" t="s">
        <v>44</v>
      </c>
      <c r="E29" s="332"/>
      <c r="F29" s="333">
        <v>1</v>
      </c>
      <c r="G29" s="333">
        <v>1718.33</v>
      </c>
      <c r="H29" s="333">
        <v>1718</v>
      </c>
      <c r="I29" s="333">
        <v>1070</v>
      </c>
      <c r="J29" s="333">
        <v>570</v>
      </c>
      <c r="K29" s="333">
        <v>171</v>
      </c>
      <c r="L29" s="333">
        <v>78</v>
      </c>
    </row>
    <row r="30" spans="1:12" ht="36" x14ac:dyDescent="0.25">
      <c r="A30" s="334" t="s">
        <v>421</v>
      </c>
      <c r="B30" s="330" t="s">
        <v>422</v>
      </c>
      <c r="C30" s="328" t="s">
        <v>423</v>
      </c>
      <c r="D30" s="331" t="s">
        <v>44</v>
      </c>
      <c r="E30" s="332"/>
      <c r="F30" s="335" t="s">
        <v>424</v>
      </c>
      <c r="G30" s="333"/>
      <c r="H30" s="333"/>
      <c r="I30" s="333"/>
      <c r="J30" s="333"/>
      <c r="K30" s="333"/>
      <c r="L30" s="333"/>
    </row>
    <row r="31" spans="1:12" ht="48" x14ac:dyDescent="0.25">
      <c r="A31" s="329" t="s">
        <v>202</v>
      </c>
      <c r="B31" s="330" t="s">
        <v>425</v>
      </c>
      <c r="C31" s="328" t="s">
        <v>426</v>
      </c>
      <c r="D31" s="331" t="s">
        <v>44</v>
      </c>
      <c r="E31" s="332"/>
      <c r="F31" s="333">
        <v>4</v>
      </c>
      <c r="G31" s="333">
        <v>645.53</v>
      </c>
      <c r="H31" s="333">
        <v>2582</v>
      </c>
      <c r="I31" s="333">
        <v>2077</v>
      </c>
      <c r="J31" s="333">
        <v>505</v>
      </c>
      <c r="K31" s="333">
        <v>151</v>
      </c>
      <c r="L31" s="333"/>
    </row>
    <row r="32" spans="1:12" ht="36" x14ac:dyDescent="0.25">
      <c r="A32" s="334" t="s">
        <v>427</v>
      </c>
      <c r="B32" s="330" t="s">
        <v>428</v>
      </c>
      <c r="C32" s="328" t="s">
        <v>429</v>
      </c>
      <c r="D32" s="331" t="s">
        <v>44</v>
      </c>
      <c r="E32" s="332"/>
      <c r="F32" s="335" t="s">
        <v>430</v>
      </c>
      <c r="G32" s="333"/>
      <c r="H32" s="333"/>
      <c r="I32" s="333"/>
      <c r="J32" s="333"/>
      <c r="K32" s="333"/>
      <c r="L32" s="333"/>
    </row>
    <row r="33" spans="1:12" ht="36" x14ac:dyDescent="0.25">
      <c r="A33" s="334" t="s">
        <v>431</v>
      </c>
      <c r="B33" s="330" t="s">
        <v>432</v>
      </c>
      <c r="C33" s="328" t="s">
        <v>433</v>
      </c>
      <c r="D33" s="331" t="s">
        <v>44</v>
      </c>
      <c r="E33" s="332"/>
      <c r="F33" s="333">
        <v>2</v>
      </c>
      <c r="G33" s="333">
        <v>119385.24</v>
      </c>
      <c r="H33" s="333">
        <v>238770</v>
      </c>
      <c r="I33" s="333"/>
      <c r="J33" s="333"/>
      <c r="K33" s="333"/>
      <c r="L33" s="333"/>
    </row>
    <row r="34" spans="1:12" x14ac:dyDescent="0.25">
      <c r="A34" s="496" t="s">
        <v>434</v>
      </c>
      <c r="B34" s="497"/>
      <c r="C34" s="497"/>
      <c r="D34" s="497"/>
      <c r="E34" s="497"/>
      <c r="F34" s="497"/>
      <c r="G34" s="497"/>
      <c r="H34" s="497"/>
      <c r="I34" s="497"/>
      <c r="J34" s="497"/>
      <c r="K34" s="497"/>
      <c r="L34" s="497"/>
    </row>
    <row r="35" spans="1:12" ht="36" x14ac:dyDescent="0.25">
      <c r="A35" s="329" t="s">
        <v>215</v>
      </c>
      <c r="B35" s="330" t="s">
        <v>435</v>
      </c>
      <c r="C35" s="328" t="s">
        <v>436</v>
      </c>
      <c r="D35" s="331" t="s">
        <v>44</v>
      </c>
      <c r="E35" s="332"/>
      <c r="F35" s="333">
        <v>4</v>
      </c>
      <c r="G35" s="333">
        <v>1954.08</v>
      </c>
      <c r="H35" s="333">
        <v>7816</v>
      </c>
      <c r="I35" s="333">
        <v>7462</v>
      </c>
      <c r="J35" s="333">
        <v>119</v>
      </c>
      <c r="K35" s="333">
        <v>5</v>
      </c>
      <c r="L35" s="333">
        <v>235</v>
      </c>
    </row>
    <row r="36" spans="1:12" ht="24" x14ac:dyDescent="0.25">
      <c r="A36" s="329" t="s">
        <v>219</v>
      </c>
      <c r="B36" s="330" t="s">
        <v>437</v>
      </c>
      <c r="C36" s="328" t="s">
        <v>438</v>
      </c>
      <c r="D36" s="331" t="s">
        <v>44</v>
      </c>
      <c r="E36" s="332"/>
      <c r="F36" s="333">
        <v>4</v>
      </c>
      <c r="G36" s="333">
        <v>1029.6600000000001</v>
      </c>
      <c r="H36" s="333">
        <v>4119</v>
      </c>
      <c r="I36" s="333"/>
      <c r="J36" s="333"/>
      <c r="K36" s="333"/>
      <c r="L36" s="333">
        <v>4119</v>
      </c>
    </row>
    <row r="37" spans="1:12" ht="36" x14ac:dyDescent="0.25">
      <c r="A37" s="329" t="s">
        <v>224</v>
      </c>
      <c r="B37" s="330" t="s">
        <v>439</v>
      </c>
      <c r="C37" s="328" t="s">
        <v>440</v>
      </c>
      <c r="D37" s="331" t="s">
        <v>44</v>
      </c>
      <c r="E37" s="332"/>
      <c r="F37" s="333">
        <v>2</v>
      </c>
      <c r="G37" s="333">
        <v>1972.63</v>
      </c>
      <c r="H37" s="333">
        <v>3945</v>
      </c>
      <c r="I37" s="333">
        <v>3731</v>
      </c>
      <c r="J37" s="333">
        <v>63</v>
      </c>
      <c r="K37" s="333">
        <v>3</v>
      </c>
      <c r="L37" s="333">
        <v>151</v>
      </c>
    </row>
    <row r="38" spans="1:12" ht="24" x14ac:dyDescent="0.25">
      <c r="A38" s="329" t="s">
        <v>228</v>
      </c>
      <c r="B38" s="330" t="s">
        <v>441</v>
      </c>
      <c r="C38" s="328" t="s">
        <v>442</v>
      </c>
      <c r="D38" s="331" t="s">
        <v>44</v>
      </c>
      <c r="E38" s="332"/>
      <c r="F38" s="333">
        <v>2</v>
      </c>
      <c r="G38" s="333">
        <v>1029.6600000000001</v>
      </c>
      <c r="H38" s="333">
        <v>2059</v>
      </c>
      <c r="I38" s="333"/>
      <c r="J38" s="333"/>
      <c r="K38" s="333"/>
      <c r="L38" s="333">
        <v>2059</v>
      </c>
    </row>
    <row r="39" spans="1:12" ht="36" x14ac:dyDescent="0.25">
      <c r="A39" s="329" t="s">
        <v>232</v>
      </c>
      <c r="B39" s="330" t="s">
        <v>443</v>
      </c>
      <c r="C39" s="328" t="s">
        <v>444</v>
      </c>
      <c r="D39" s="331" t="s">
        <v>44</v>
      </c>
      <c r="E39" s="332"/>
      <c r="F39" s="333">
        <v>1</v>
      </c>
      <c r="G39" s="333">
        <v>2167.14</v>
      </c>
      <c r="H39" s="333">
        <v>2167</v>
      </c>
      <c r="I39" s="333">
        <v>2017</v>
      </c>
      <c r="J39" s="333">
        <v>43</v>
      </c>
      <c r="K39" s="333">
        <v>3</v>
      </c>
      <c r="L39" s="333">
        <v>107</v>
      </c>
    </row>
    <row r="40" spans="1:12" ht="24" x14ac:dyDescent="0.25">
      <c r="A40" s="329" t="s">
        <v>236</v>
      </c>
      <c r="B40" s="330" t="s">
        <v>445</v>
      </c>
      <c r="C40" s="328" t="s">
        <v>446</v>
      </c>
      <c r="D40" s="331" t="s">
        <v>44</v>
      </c>
      <c r="E40" s="332"/>
      <c r="F40" s="333">
        <v>1</v>
      </c>
      <c r="G40" s="333">
        <v>1416.91</v>
      </c>
      <c r="H40" s="333">
        <v>1417</v>
      </c>
      <c r="I40" s="333"/>
      <c r="J40" s="333"/>
      <c r="K40" s="333"/>
      <c r="L40" s="333">
        <v>1417</v>
      </c>
    </row>
    <row r="41" spans="1:12" ht="48" x14ac:dyDescent="0.25">
      <c r="A41" s="329" t="s">
        <v>242</v>
      </c>
      <c r="B41" s="330" t="s">
        <v>447</v>
      </c>
      <c r="C41" s="328" t="s">
        <v>448</v>
      </c>
      <c r="D41" s="331" t="s">
        <v>44</v>
      </c>
      <c r="E41" s="332"/>
      <c r="F41" s="333">
        <v>3</v>
      </c>
      <c r="G41" s="333">
        <v>862.33</v>
      </c>
      <c r="H41" s="333">
        <v>2587</v>
      </c>
      <c r="I41" s="333">
        <v>2252</v>
      </c>
      <c r="J41" s="333">
        <v>235</v>
      </c>
      <c r="K41" s="333">
        <v>75</v>
      </c>
      <c r="L41" s="333">
        <v>100</v>
      </c>
    </row>
    <row r="42" spans="1:12" ht="36" x14ac:dyDescent="0.25">
      <c r="A42" s="329" t="s">
        <v>246</v>
      </c>
      <c r="B42" s="330" t="s">
        <v>449</v>
      </c>
      <c r="C42" s="328" t="s">
        <v>450</v>
      </c>
      <c r="D42" s="331" t="s">
        <v>44</v>
      </c>
      <c r="E42" s="332"/>
      <c r="F42" s="333">
        <v>3</v>
      </c>
      <c r="G42" s="333">
        <v>21672.67</v>
      </c>
      <c r="H42" s="333">
        <v>65018</v>
      </c>
      <c r="I42" s="333"/>
      <c r="J42" s="333"/>
      <c r="K42" s="333"/>
      <c r="L42" s="333">
        <v>65018</v>
      </c>
    </row>
    <row r="43" spans="1:12" ht="24" x14ac:dyDescent="0.25">
      <c r="A43" s="329" t="s">
        <v>249</v>
      </c>
      <c r="B43" s="330" t="s">
        <v>451</v>
      </c>
      <c r="C43" s="328" t="s">
        <v>452</v>
      </c>
      <c r="D43" s="331" t="s">
        <v>44</v>
      </c>
      <c r="E43" s="332"/>
      <c r="F43" s="333">
        <v>3</v>
      </c>
      <c r="G43" s="333">
        <v>985.03</v>
      </c>
      <c r="H43" s="333">
        <v>2955</v>
      </c>
      <c r="I43" s="333"/>
      <c r="J43" s="333"/>
      <c r="K43" s="333"/>
      <c r="L43" s="333">
        <v>2955</v>
      </c>
    </row>
    <row r="44" spans="1:12" ht="36" x14ac:dyDescent="0.25">
      <c r="A44" s="329" t="s">
        <v>253</v>
      </c>
      <c r="B44" s="330" t="s">
        <v>453</v>
      </c>
      <c r="C44" s="328" t="s">
        <v>454</v>
      </c>
      <c r="D44" s="331" t="s">
        <v>44</v>
      </c>
      <c r="E44" s="332"/>
      <c r="F44" s="333">
        <v>2</v>
      </c>
      <c r="G44" s="333">
        <v>3547.28</v>
      </c>
      <c r="H44" s="333">
        <v>7095</v>
      </c>
      <c r="I44" s="333">
        <v>4033</v>
      </c>
      <c r="J44" s="333">
        <v>3028</v>
      </c>
      <c r="K44" s="333">
        <v>789</v>
      </c>
      <c r="L44" s="333">
        <v>34</v>
      </c>
    </row>
    <row r="45" spans="1:12" ht="36" x14ac:dyDescent="0.25">
      <c r="A45" s="329" t="s">
        <v>256</v>
      </c>
      <c r="B45" s="330" t="s">
        <v>455</v>
      </c>
      <c r="C45" s="328" t="s">
        <v>456</v>
      </c>
      <c r="D45" s="331" t="s">
        <v>44</v>
      </c>
      <c r="E45" s="332"/>
      <c r="F45" s="333">
        <v>2</v>
      </c>
      <c r="G45" s="333">
        <v>1110.7</v>
      </c>
      <c r="H45" s="333">
        <v>2221</v>
      </c>
      <c r="I45" s="333"/>
      <c r="J45" s="333"/>
      <c r="K45" s="333"/>
      <c r="L45" s="333">
        <v>2221</v>
      </c>
    </row>
    <row r="46" spans="1:12" ht="36" x14ac:dyDescent="0.25">
      <c r="A46" s="329" t="s">
        <v>259</v>
      </c>
      <c r="B46" s="330" t="s">
        <v>457</v>
      </c>
      <c r="C46" s="328" t="s">
        <v>458</v>
      </c>
      <c r="D46" s="331" t="s">
        <v>44</v>
      </c>
      <c r="E46" s="332"/>
      <c r="F46" s="333">
        <v>3</v>
      </c>
      <c r="G46" s="333">
        <v>3575.91</v>
      </c>
      <c r="H46" s="333">
        <v>10728</v>
      </c>
      <c r="I46" s="333">
        <v>6050</v>
      </c>
      <c r="J46" s="333">
        <v>4617</v>
      </c>
      <c r="K46" s="333">
        <v>1206</v>
      </c>
      <c r="L46" s="333">
        <v>61</v>
      </c>
    </row>
    <row r="47" spans="1:12" ht="36" x14ac:dyDescent="0.25">
      <c r="A47" s="329" t="s">
        <v>264</v>
      </c>
      <c r="B47" s="330" t="s">
        <v>459</v>
      </c>
      <c r="C47" s="328" t="s">
        <v>460</v>
      </c>
      <c r="D47" s="331" t="s">
        <v>44</v>
      </c>
      <c r="E47" s="332"/>
      <c r="F47" s="333">
        <v>3</v>
      </c>
      <c r="G47" s="333">
        <v>9858.85</v>
      </c>
      <c r="H47" s="333">
        <v>29577</v>
      </c>
      <c r="I47" s="333"/>
      <c r="J47" s="333"/>
      <c r="K47" s="333"/>
      <c r="L47" s="333">
        <v>29577</v>
      </c>
    </row>
    <row r="48" spans="1:12" x14ac:dyDescent="0.25">
      <c r="A48" s="496" t="s">
        <v>461</v>
      </c>
      <c r="B48" s="497"/>
      <c r="C48" s="497"/>
      <c r="D48" s="497"/>
      <c r="E48" s="497"/>
      <c r="F48" s="497"/>
      <c r="G48" s="497"/>
      <c r="H48" s="497"/>
      <c r="I48" s="497"/>
      <c r="J48" s="497"/>
      <c r="K48" s="497"/>
      <c r="L48" s="497"/>
    </row>
    <row r="49" spans="1:12" ht="48" x14ac:dyDescent="0.25">
      <c r="A49" s="329" t="s">
        <v>268</v>
      </c>
      <c r="B49" s="330" t="s">
        <v>462</v>
      </c>
      <c r="C49" s="328" t="s">
        <v>463</v>
      </c>
      <c r="D49" s="331" t="s">
        <v>464</v>
      </c>
      <c r="E49" s="332"/>
      <c r="F49" s="335" t="s">
        <v>465</v>
      </c>
      <c r="G49" s="333">
        <v>189963.18</v>
      </c>
      <c r="H49" s="333">
        <v>7599</v>
      </c>
      <c r="I49" s="333">
        <v>3993</v>
      </c>
      <c r="J49" s="333">
        <v>3520</v>
      </c>
      <c r="K49" s="333">
        <v>795</v>
      </c>
      <c r="L49" s="333">
        <v>86</v>
      </c>
    </row>
    <row r="50" spans="1:12" ht="60" x14ac:dyDescent="0.25">
      <c r="A50" s="329" t="s">
        <v>272</v>
      </c>
      <c r="B50" s="330" t="s">
        <v>466</v>
      </c>
      <c r="C50" s="328" t="s">
        <v>467</v>
      </c>
      <c r="D50" s="331" t="s">
        <v>338</v>
      </c>
      <c r="E50" s="332"/>
      <c r="F50" s="335" t="s">
        <v>468</v>
      </c>
      <c r="G50" s="333">
        <v>173.56</v>
      </c>
      <c r="H50" s="333">
        <v>729</v>
      </c>
      <c r="I50" s="333"/>
      <c r="J50" s="333"/>
      <c r="K50" s="333"/>
      <c r="L50" s="333">
        <v>729</v>
      </c>
    </row>
    <row r="51" spans="1:12" ht="48" x14ac:dyDescent="0.25">
      <c r="A51" s="329" t="s">
        <v>276</v>
      </c>
      <c r="B51" s="330" t="s">
        <v>469</v>
      </c>
      <c r="C51" s="328" t="s">
        <v>470</v>
      </c>
      <c r="D51" s="331" t="s">
        <v>464</v>
      </c>
      <c r="E51" s="332"/>
      <c r="F51" s="335" t="s">
        <v>471</v>
      </c>
      <c r="G51" s="333">
        <v>193261</v>
      </c>
      <c r="H51" s="333">
        <v>8697</v>
      </c>
      <c r="I51" s="333">
        <v>4606</v>
      </c>
      <c r="J51" s="333">
        <v>3972</v>
      </c>
      <c r="K51" s="333">
        <v>895</v>
      </c>
      <c r="L51" s="333">
        <v>119</v>
      </c>
    </row>
    <row r="52" spans="1:12" ht="60" x14ac:dyDescent="0.25">
      <c r="A52" s="329" t="s">
        <v>279</v>
      </c>
      <c r="B52" s="330" t="s">
        <v>472</v>
      </c>
      <c r="C52" s="328" t="s">
        <v>473</v>
      </c>
      <c r="D52" s="331" t="s">
        <v>338</v>
      </c>
      <c r="E52" s="332"/>
      <c r="F52" s="335" t="s">
        <v>474</v>
      </c>
      <c r="G52" s="333">
        <v>224.13</v>
      </c>
      <c r="H52" s="333">
        <v>1059</v>
      </c>
      <c r="I52" s="333"/>
      <c r="J52" s="333"/>
      <c r="K52" s="333"/>
      <c r="L52" s="333">
        <v>1059</v>
      </c>
    </row>
    <row r="53" spans="1:12" ht="48" x14ac:dyDescent="0.25">
      <c r="A53" s="329" t="s">
        <v>348</v>
      </c>
      <c r="B53" s="330" t="s">
        <v>475</v>
      </c>
      <c r="C53" s="328" t="s">
        <v>476</v>
      </c>
      <c r="D53" s="331" t="s">
        <v>464</v>
      </c>
      <c r="E53" s="332"/>
      <c r="F53" s="335" t="s">
        <v>477</v>
      </c>
      <c r="G53" s="333">
        <v>227742.11</v>
      </c>
      <c r="H53" s="333">
        <v>1139</v>
      </c>
      <c r="I53" s="333">
        <v>597</v>
      </c>
      <c r="J53" s="333">
        <v>522</v>
      </c>
      <c r="K53" s="333">
        <v>120</v>
      </c>
      <c r="L53" s="333">
        <v>20</v>
      </c>
    </row>
    <row r="54" spans="1:12" ht="48" x14ac:dyDescent="0.25">
      <c r="A54" s="329" t="s">
        <v>351</v>
      </c>
      <c r="B54" s="330" t="s">
        <v>478</v>
      </c>
      <c r="C54" s="328" t="s">
        <v>479</v>
      </c>
      <c r="D54" s="331" t="s">
        <v>338</v>
      </c>
      <c r="E54" s="332"/>
      <c r="F54" s="335" t="s">
        <v>480</v>
      </c>
      <c r="G54" s="333">
        <v>406.27</v>
      </c>
      <c r="H54" s="333">
        <v>213</v>
      </c>
      <c r="I54" s="333"/>
      <c r="J54" s="333"/>
      <c r="K54" s="333"/>
      <c r="L54" s="333">
        <v>213</v>
      </c>
    </row>
    <row r="55" spans="1:12" ht="48" x14ac:dyDescent="0.25">
      <c r="A55" s="329" t="s">
        <v>354</v>
      </c>
      <c r="B55" s="330" t="s">
        <v>481</v>
      </c>
      <c r="C55" s="328" t="s">
        <v>482</v>
      </c>
      <c r="D55" s="331" t="s">
        <v>464</v>
      </c>
      <c r="E55" s="332"/>
      <c r="F55" s="335" t="s">
        <v>483</v>
      </c>
      <c r="G55" s="333">
        <v>239236.58</v>
      </c>
      <c r="H55" s="333">
        <v>1435</v>
      </c>
      <c r="I55" s="333">
        <v>765</v>
      </c>
      <c r="J55" s="333">
        <v>637</v>
      </c>
      <c r="K55" s="333">
        <v>146</v>
      </c>
      <c r="L55" s="333">
        <v>33</v>
      </c>
    </row>
    <row r="56" spans="1:12" ht="60" x14ac:dyDescent="0.25">
      <c r="A56" s="329" t="s">
        <v>356</v>
      </c>
      <c r="B56" s="330" t="s">
        <v>336</v>
      </c>
      <c r="C56" s="328" t="s">
        <v>484</v>
      </c>
      <c r="D56" s="331" t="s">
        <v>338</v>
      </c>
      <c r="E56" s="332"/>
      <c r="F56" s="335" t="s">
        <v>485</v>
      </c>
      <c r="G56" s="333">
        <v>466.54</v>
      </c>
      <c r="H56" s="333">
        <v>294</v>
      </c>
      <c r="I56" s="333"/>
      <c r="J56" s="333"/>
      <c r="K56" s="333"/>
      <c r="L56" s="333">
        <v>294</v>
      </c>
    </row>
    <row r="57" spans="1:12" ht="48" x14ac:dyDescent="0.25">
      <c r="A57" s="329" t="s">
        <v>358</v>
      </c>
      <c r="B57" s="330" t="s">
        <v>486</v>
      </c>
      <c r="C57" s="328" t="s">
        <v>487</v>
      </c>
      <c r="D57" s="331" t="s">
        <v>464</v>
      </c>
      <c r="E57" s="332"/>
      <c r="F57" s="335" t="s">
        <v>488</v>
      </c>
      <c r="G57" s="333">
        <v>269894.53000000003</v>
      </c>
      <c r="H57" s="333">
        <v>1889</v>
      </c>
      <c r="I57" s="333">
        <v>971</v>
      </c>
      <c r="J57" s="333">
        <v>895</v>
      </c>
      <c r="K57" s="333">
        <v>206</v>
      </c>
      <c r="L57" s="333">
        <v>23</v>
      </c>
    </row>
    <row r="58" spans="1:12" x14ac:dyDescent="0.25">
      <c r="A58" s="329" t="s">
        <v>362</v>
      </c>
      <c r="B58" s="330" t="s">
        <v>489</v>
      </c>
      <c r="C58" s="328" t="s">
        <v>490</v>
      </c>
      <c r="D58" s="331" t="s">
        <v>44</v>
      </c>
      <c r="E58" s="332"/>
      <c r="F58" s="333">
        <v>2</v>
      </c>
      <c r="G58" s="333">
        <v>153.75</v>
      </c>
      <c r="H58" s="333">
        <v>308</v>
      </c>
      <c r="I58" s="333"/>
      <c r="J58" s="333"/>
      <c r="K58" s="333"/>
      <c r="L58" s="333">
        <v>308</v>
      </c>
    </row>
    <row r="59" spans="1:12" ht="24" x14ac:dyDescent="0.25">
      <c r="A59" s="329" t="s">
        <v>364</v>
      </c>
      <c r="B59" s="330" t="s">
        <v>491</v>
      </c>
      <c r="C59" s="328" t="s">
        <v>492</v>
      </c>
      <c r="D59" s="331" t="s">
        <v>44</v>
      </c>
      <c r="E59" s="332"/>
      <c r="F59" s="333">
        <v>2</v>
      </c>
      <c r="G59" s="333">
        <v>138.76</v>
      </c>
      <c r="H59" s="333">
        <v>278</v>
      </c>
      <c r="I59" s="333"/>
      <c r="J59" s="333"/>
      <c r="K59" s="333"/>
      <c r="L59" s="333">
        <v>278</v>
      </c>
    </row>
    <row r="60" spans="1:12" ht="60" x14ac:dyDescent="0.25">
      <c r="A60" s="329" t="s">
        <v>368</v>
      </c>
      <c r="B60" s="330" t="s">
        <v>493</v>
      </c>
      <c r="C60" s="328" t="s">
        <v>494</v>
      </c>
      <c r="D60" s="331" t="s">
        <v>338</v>
      </c>
      <c r="E60" s="332"/>
      <c r="F60" s="335" t="s">
        <v>495</v>
      </c>
      <c r="G60" s="333">
        <v>1113.6500000000001</v>
      </c>
      <c r="H60" s="333">
        <v>234</v>
      </c>
      <c r="I60" s="333"/>
      <c r="J60" s="333"/>
      <c r="K60" s="333"/>
      <c r="L60" s="333">
        <v>234</v>
      </c>
    </row>
    <row r="61" spans="1:12" ht="48" x14ac:dyDescent="0.25">
      <c r="A61" s="329" t="s">
        <v>370</v>
      </c>
      <c r="B61" s="330" t="s">
        <v>496</v>
      </c>
      <c r="C61" s="328" t="s">
        <v>497</v>
      </c>
      <c r="D61" s="331" t="s">
        <v>464</v>
      </c>
      <c r="E61" s="332"/>
      <c r="F61" s="335" t="s">
        <v>498</v>
      </c>
      <c r="G61" s="333">
        <v>278988.26</v>
      </c>
      <c r="H61" s="333">
        <v>13112</v>
      </c>
      <c r="I61" s="333">
        <v>6824</v>
      </c>
      <c r="J61" s="333">
        <v>6082</v>
      </c>
      <c r="K61" s="333">
        <v>1403</v>
      </c>
      <c r="L61" s="333">
        <v>206</v>
      </c>
    </row>
    <row r="62" spans="1:12" ht="60" x14ac:dyDescent="0.25">
      <c r="A62" s="329" t="s">
        <v>372</v>
      </c>
      <c r="B62" s="330" t="s">
        <v>499</v>
      </c>
      <c r="C62" s="328" t="s">
        <v>500</v>
      </c>
      <c r="D62" s="331" t="s">
        <v>338</v>
      </c>
      <c r="E62" s="332"/>
      <c r="F62" s="335" t="s">
        <v>501</v>
      </c>
      <c r="G62" s="333">
        <v>1072.9000000000001</v>
      </c>
      <c r="H62" s="333">
        <v>3943</v>
      </c>
      <c r="I62" s="333"/>
      <c r="J62" s="333"/>
      <c r="K62" s="333"/>
      <c r="L62" s="333">
        <v>3943</v>
      </c>
    </row>
    <row r="63" spans="1:12" ht="24" x14ac:dyDescent="0.25">
      <c r="A63" s="329" t="s">
        <v>376</v>
      </c>
      <c r="B63" s="330" t="s">
        <v>502</v>
      </c>
      <c r="C63" s="328" t="s">
        <v>503</v>
      </c>
      <c r="D63" s="331" t="s">
        <v>44</v>
      </c>
      <c r="E63" s="332"/>
      <c r="F63" s="333">
        <v>4</v>
      </c>
      <c r="G63" s="333">
        <v>705.68</v>
      </c>
      <c r="H63" s="333">
        <v>2823</v>
      </c>
      <c r="I63" s="333"/>
      <c r="J63" s="333"/>
      <c r="K63" s="333"/>
      <c r="L63" s="333">
        <v>2823</v>
      </c>
    </row>
    <row r="64" spans="1:12" ht="24" x14ac:dyDescent="0.25">
      <c r="A64" s="329" t="s">
        <v>380</v>
      </c>
      <c r="B64" s="330" t="s">
        <v>504</v>
      </c>
      <c r="C64" s="328" t="s">
        <v>505</v>
      </c>
      <c r="D64" s="331" t="s">
        <v>44</v>
      </c>
      <c r="E64" s="332"/>
      <c r="F64" s="333">
        <v>1</v>
      </c>
      <c r="G64" s="333">
        <v>457.71</v>
      </c>
      <c r="H64" s="333">
        <v>458</v>
      </c>
      <c r="I64" s="333"/>
      <c r="J64" s="333"/>
      <c r="K64" s="333"/>
      <c r="L64" s="333">
        <v>458</v>
      </c>
    </row>
    <row r="65" spans="1:12" ht="48" x14ac:dyDescent="0.25">
      <c r="A65" s="329" t="s">
        <v>384</v>
      </c>
      <c r="B65" s="330" t="s">
        <v>506</v>
      </c>
      <c r="C65" s="328" t="s">
        <v>507</v>
      </c>
      <c r="D65" s="331" t="s">
        <v>44</v>
      </c>
      <c r="E65" s="332"/>
      <c r="F65" s="333">
        <v>2</v>
      </c>
      <c r="G65" s="333">
        <v>281.01</v>
      </c>
      <c r="H65" s="333">
        <v>562</v>
      </c>
      <c r="I65" s="333"/>
      <c r="J65" s="333"/>
      <c r="K65" s="333"/>
      <c r="L65" s="333">
        <v>562</v>
      </c>
    </row>
    <row r="66" spans="1:12" ht="36" x14ac:dyDescent="0.25">
      <c r="A66" s="329" t="s">
        <v>388</v>
      </c>
      <c r="B66" s="330" t="s">
        <v>508</v>
      </c>
      <c r="C66" s="328" t="s">
        <v>509</v>
      </c>
      <c r="D66" s="331" t="s">
        <v>44</v>
      </c>
      <c r="E66" s="332"/>
      <c r="F66" s="333">
        <v>1</v>
      </c>
      <c r="G66" s="333">
        <v>1664.1</v>
      </c>
      <c r="H66" s="333">
        <v>1664</v>
      </c>
      <c r="I66" s="333"/>
      <c r="J66" s="333"/>
      <c r="K66" s="333"/>
      <c r="L66" s="333">
        <v>1664</v>
      </c>
    </row>
    <row r="67" spans="1:12" ht="48" x14ac:dyDescent="0.25">
      <c r="A67" s="329" t="s">
        <v>390</v>
      </c>
      <c r="B67" s="330" t="s">
        <v>510</v>
      </c>
      <c r="C67" s="328" t="s">
        <v>511</v>
      </c>
      <c r="D67" s="331" t="s">
        <v>464</v>
      </c>
      <c r="E67" s="332"/>
      <c r="F67" s="335" t="s">
        <v>512</v>
      </c>
      <c r="G67" s="333">
        <v>299239.02</v>
      </c>
      <c r="H67" s="333">
        <v>1795</v>
      </c>
      <c r="I67" s="333">
        <v>956</v>
      </c>
      <c r="J67" s="333">
        <v>797</v>
      </c>
      <c r="K67" s="333">
        <v>184</v>
      </c>
      <c r="L67" s="333">
        <v>42</v>
      </c>
    </row>
    <row r="68" spans="1:12" ht="60" x14ac:dyDescent="0.25">
      <c r="A68" s="329" t="s">
        <v>391</v>
      </c>
      <c r="B68" s="330" t="s">
        <v>340</v>
      </c>
      <c r="C68" s="328" t="s">
        <v>513</v>
      </c>
      <c r="D68" s="331" t="s">
        <v>338</v>
      </c>
      <c r="E68" s="332"/>
      <c r="F68" s="335" t="s">
        <v>495</v>
      </c>
      <c r="G68" s="333">
        <v>1333.08</v>
      </c>
      <c r="H68" s="333">
        <v>280</v>
      </c>
      <c r="I68" s="333"/>
      <c r="J68" s="333"/>
      <c r="K68" s="333"/>
      <c r="L68" s="333">
        <v>280</v>
      </c>
    </row>
    <row r="69" spans="1:12" ht="60" x14ac:dyDescent="0.25">
      <c r="A69" s="329" t="s">
        <v>395</v>
      </c>
      <c r="B69" s="330" t="s">
        <v>514</v>
      </c>
      <c r="C69" s="328" t="s">
        <v>515</v>
      </c>
      <c r="D69" s="331" t="s">
        <v>44</v>
      </c>
      <c r="E69" s="332"/>
      <c r="F69" s="333">
        <v>1</v>
      </c>
      <c r="G69" s="333">
        <v>637.41</v>
      </c>
      <c r="H69" s="333">
        <v>637</v>
      </c>
      <c r="I69" s="333"/>
      <c r="J69" s="333"/>
      <c r="K69" s="333"/>
      <c r="L69" s="333">
        <v>637</v>
      </c>
    </row>
    <row r="70" spans="1:12" ht="36" x14ac:dyDescent="0.25">
      <c r="A70" s="329" t="s">
        <v>398</v>
      </c>
      <c r="B70" s="330" t="s">
        <v>516</v>
      </c>
      <c r="C70" s="328" t="s">
        <v>517</v>
      </c>
      <c r="D70" s="331" t="s">
        <v>44</v>
      </c>
      <c r="E70" s="332"/>
      <c r="F70" s="333">
        <v>2</v>
      </c>
      <c r="G70" s="333">
        <v>738.76</v>
      </c>
      <c r="H70" s="333">
        <v>1478</v>
      </c>
      <c r="I70" s="333"/>
      <c r="J70" s="333"/>
      <c r="K70" s="333"/>
      <c r="L70" s="333">
        <v>1478</v>
      </c>
    </row>
    <row r="71" spans="1:12" x14ac:dyDescent="0.25">
      <c r="A71" s="496" t="s">
        <v>518</v>
      </c>
      <c r="B71" s="497"/>
      <c r="C71" s="497"/>
      <c r="D71" s="497"/>
      <c r="E71" s="497"/>
      <c r="F71" s="497"/>
      <c r="G71" s="497"/>
      <c r="H71" s="497"/>
      <c r="I71" s="497"/>
      <c r="J71" s="497"/>
      <c r="K71" s="497"/>
      <c r="L71" s="497"/>
    </row>
    <row r="72" spans="1:12" ht="24" x14ac:dyDescent="0.25">
      <c r="A72" s="329" t="s">
        <v>404</v>
      </c>
      <c r="B72" s="330" t="s">
        <v>519</v>
      </c>
      <c r="C72" s="328" t="s">
        <v>520</v>
      </c>
      <c r="D72" s="331" t="s">
        <v>44</v>
      </c>
      <c r="E72" s="332"/>
      <c r="F72" s="333">
        <v>4</v>
      </c>
      <c r="G72" s="333">
        <v>589.84</v>
      </c>
      <c r="H72" s="333">
        <v>2359</v>
      </c>
      <c r="I72" s="333">
        <v>742</v>
      </c>
      <c r="J72" s="333">
        <v>1558</v>
      </c>
      <c r="K72" s="333">
        <v>488</v>
      </c>
      <c r="L72" s="333">
        <v>59</v>
      </c>
    </row>
    <row r="73" spans="1:12" x14ac:dyDescent="0.25">
      <c r="A73" s="329" t="s">
        <v>521</v>
      </c>
      <c r="B73" s="330" t="s">
        <v>522</v>
      </c>
      <c r="C73" s="328" t="s">
        <v>523</v>
      </c>
      <c r="D73" s="331" t="s">
        <v>44</v>
      </c>
      <c r="E73" s="332"/>
      <c r="F73" s="333">
        <v>4</v>
      </c>
      <c r="G73" s="333">
        <v>463.44</v>
      </c>
      <c r="H73" s="333">
        <v>1854</v>
      </c>
      <c r="I73" s="333"/>
      <c r="J73" s="333"/>
      <c r="K73" s="333"/>
      <c r="L73" s="333">
        <v>1854</v>
      </c>
    </row>
    <row r="74" spans="1:12" ht="24" x14ac:dyDescent="0.25">
      <c r="A74" s="329" t="s">
        <v>524</v>
      </c>
      <c r="B74" s="330" t="s">
        <v>525</v>
      </c>
      <c r="C74" s="328" t="s">
        <v>526</v>
      </c>
      <c r="D74" s="331" t="s">
        <v>44</v>
      </c>
      <c r="E74" s="332"/>
      <c r="F74" s="333">
        <v>2</v>
      </c>
      <c r="G74" s="333">
        <v>883.64</v>
      </c>
      <c r="H74" s="333">
        <v>1767</v>
      </c>
      <c r="I74" s="333">
        <v>533</v>
      </c>
      <c r="J74" s="333">
        <v>1168</v>
      </c>
      <c r="K74" s="333">
        <v>366</v>
      </c>
      <c r="L74" s="333">
        <v>66</v>
      </c>
    </row>
    <row r="75" spans="1:12" x14ac:dyDescent="0.25">
      <c r="A75" s="329" t="s">
        <v>527</v>
      </c>
      <c r="B75" s="330" t="s">
        <v>528</v>
      </c>
      <c r="C75" s="328" t="s">
        <v>529</v>
      </c>
      <c r="D75" s="331" t="s">
        <v>44</v>
      </c>
      <c r="E75" s="332"/>
      <c r="F75" s="333">
        <v>2</v>
      </c>
      <c r="G75" s="333">
        <v>393.23</v>
      </c>
      <c r="H75" s="333">
        <v>786</v>
      </c>
      <c r="I75" s="333"/>
      <c r="J75" s="333"/>
      <c r="K75" s="333"/>
      <c r="L75" s="333">
        <v>786</v>
      </c>
    </row>
    <row r="76" spans="1:12" ht="24" x14ac:dyDescent="0.25">
      <c r="A76" s="329" t="s">
        <v>530</v>
      </c>
      <c r="B76" s="330" t="s">
        <v>525</v>
      </c>
      <c r="C76" s="328" t="s">
        <v>531</v>
      </c>
      <c r="D76" s="331" t="s">
        <v>44</v>
      </c>
      <c r="E76" s="332"/>
      <c r="F76" s="335" t="s">
        <v>532</v>
      </c>
      <c r="G76" s="333">
        <v>883.64</v>
      </c>
      <c r="H76" s="333">
        <v>5302</v>
      </c>
      <c r="I76" s="333">
        <v>1599</v>
      </c>
      <c r="J76" s="333">
        <v>3505</v>
      </c>
      <c r="K76" s="333">
        <v>1097</v>
      </c>
      <c r="L76" s="333">
        <v>198</v>
      </c>
    </row>
    <row r="77" spans="1:12" x14ac:dyDescent="0.25">
      <c r="A77" s="329" t="s">
        <v>533</v>
      </c>
      <c r="B77" s="330" t="s">
        <v>534</v>
      </c>
      <c r="C77" s="328" t="s">
        <v>535</v>
      </c>
      <c r="D77" s="331" t="s">
        <v>44</v>
      </c>
      <c r="E77" s="332"/>
      <c r="F77" s="333">
        <v>3</v>
      </c>
      <c r="G77" s="333">
        <v>688.26</v>
      </c>
      <c r="H77" s="333">
        <v>2065</v>
      </c>
      <c r="I77" s="333"/>
      <c r="J77" s="333"/>
      <c r="K77" s="333"/>
      <c r="L77" s="333">
        <v>2065</v>
      </c>
    </row>
    <row r="78" spans="1:12" x14ac:dyDescent="0.25">
      <c r="A78" s="329" t="s">
        <v>536</v>
      </c>
      <c r="B78" s="330" t="s">
        <v>537</v>
      </c>
      <c r="C78" s="328" t="s">
        <v>538</v>
      </c>
      <c r="D78" s="331" t="s">
        <v>44</v>
      </c>
      <c r="E78" s="332"/>
      <c r="F78" s="333">
        <v>3</v>
      </c>
      <c r="G78" s="333">
        <v>565.53</v>
      </c>
      <c r="H78" s="333">
        <v>1697</v>
      </c>
      <c r="I78" s="333"/>
      <c r="J78" s="333"/>
      <c r="K78" s="333"/>
      <c r="L78" s="333">
        <v>1697</v>
      </c>
    </row>
    <row r="79" spans="1:12" ht="24" x14ac:dyDescent="0.25">
      <c r="A79" s="329" t="s">
        <v>539</v>
      </c>
      <c r="B79" s="330" t="s">
        <v>540</v>
      </c>
      <c r="C79" s="328" t="s">
        <v>541</v>
      </c>
      <c r="D79" s="331" t="s">
        <v>44</v>
      </c>
      <c r="E79" s="332"/>
      <c r="F79" s="333">
        <v>2</v>
      </c>
      <c r="G79" s="333">
        <v>1169.97</v>
      </c>
      <c r="H79" s="333">
        <v>2340</v>
      </c>
      <c r="I79" s="333">
        <v>695</v>
      </c>
      <c r="J79" s="333">
        <v>1558</v>
      </c>
      <c r="K79" s="333">
        <v>488</v>
      </c>
      <c r="L79" s="333">
        <v>87</v>
      </c>
    </row>
    <row r="80" spans="1:12" x14ac:dyDescent="0.25">
      <c r="A80" s="329" t="s">
        <v>542</v>
      </c>
      <c r="B80" s="330" t="s">
        <v>543</v>
      </c>
      <c r="C80" s="328" t="s">
        <v>544</v>
      </c>
      <c r="D80" s="331" t="s">
        <v>44</v>
      </c>
      <c r="E80" s="332"/>
      <c r="F80" s="333">
        <v>2</v>
      </c>
      <c r="G80" s="333">
        <v>1203.53</v>
      </c>
      <c r="H80" s="333">
        <v>2407</v>
      </c>
      <c r="I80" s="333"/>
      <c r="J80" s="333"/>
      <c r="K80" s="333"/>
      <c r="L80" s="333">
        <v>2407</v>
      </c>
    </row>
    <row r="81" spans="1:12" ht="24" x14ac:dyDescent="0.25">
      <c r="A81" s="329" t="s">
        <v>545</v>
      </c>
      <c r="B81" s="330" t="s">
        <v>546</v>
      </c>
      <c r="C81" s="328" t="s">
        <v>547</v>
      </c>
      <c r="D81" s="331" t="s">
        <v>548</v>
      </c>
      <c r="E81" s="332"/>
      <c r="F81" s="335" t="s">
        <v>549</v>
      </c>
      <c r="G81" s="333">
        <v>1892.37</v>
      </c>
      <c r="H81" s="333">
        <v>36</v>
      </c>
      <c r="I81" s="333"/>
      <c r="J81" s="333"/>
      <c r="K81" s="333"/>
      <c r="L81" s="333">
        <v>36</v>
      </c>
    </row>
    <row r="82" spans="1:12" ht="36" x14ac:dyDescent="0.25">
      <c r="A82" s="329" t="s">
        <v>550</v>
      </c>
      <c r="B82" s="330" t="s">
        <v>551</v>
      </c>
      <c r="C82" s="328" t="s">
        <v>552</v>
      </c>
      <c r="D82" s="331" t="s">
        <v>464</v>
      </c>
      <c r="E82" s="332"/>
      <c r="F82" s="335" t="s">
        <v>553</v>
      </c>
      <c r="G82" s="333">
        <v>112238.26</v>
      </c>
      <c r="H82" s="333">
        <v>123</v>
      </c>
      <c r="I82" s="333">
        <v>111</v>
      </c>
      <c r="J82" s="333">
        <v>12</v>
      </c>
      <c r="K82" s="333">
        <v>5</v>
      </c>
      <c r="L82" s="333"/>
    </row>
    <row r="83" spans="1:12" ht="36" x14ac:dyDescent="0.25">
      <c r="A83" s="329" t="s">
        <v>554</v>
      </c>
      <c r="B83" s="330" t="s">
        <v>555</v>
      </c>
      <c r="C83" s="328" t="s">
        <v>556</v>
      </c>
      <c r="D83" s="331" t="s">
        <v>44</v>
      </c>
      <c r="E83" s="332"/>
      <c r="F83" s="333">
        <v>2</v>
      </c>
      <c r="G83" s="333">
        <v>89.28</v>
      </c>
      <c r="H83" s="333">
        <v>179</v>
      </c>
      <c r="I83" s="333"/>
      <c r="J83" s="333"/>
      <c r="K83" s="333"/>
      <c r="L83" s="333">
        <v>179</v>
      </c>
    </row>
    <row r="84" spans="1:12" ht="24" x14ac:dyDescent="0.25">
      <c r="A84" s="329" t="s">
        <v>557</v>
      </c>
      <c r="B84" s="330" t="s">
        <v>558</v>
      </c>
      <c r="C84" s="328" t="s">
        <v>559</v>
      </c>
      <c r="D84" s="331" t="s">
        <v>338</v>
      </c>
      <c r="E84" s="332"/>
      <c r="F84" s="335" t="s">
        <v>560</v>
      </c>
      <c r="G84" s="333">
        <v>769.91</v>
      </c>
      <c r="H84" s="333">
        <v>6159</v>
      </c>
      <c r="I84" s="333"/>
      <c r="J84" s="333"/>
      <c r="K84" s="333"/>
      <c r="L84" s="333">
        <v>6159</v>
      </c>
    </row>
    <row r="85" spans="1:12" ht="27.75" x14ac:dyDescent="0.25">
      <c r="A85" s="329" t="s">
        <v>561</v>
      </c>
      <c r="B85" s="330" t="s">
        <v>562</v>
      </c>
      <c r="C85" s="328" t="s">
        <v>563</v>
      </c>
      <c r="D85" s="331" t="s">
        <v>222</v>
      </c>
      <c r="E85" s="332"/>
      <c r="F85" s="335" t="s">
        <v>564</v>
      </c>
      <c r="G85" s="333">
        <v>56463.41</v>
      </c>
      <c r="H85" s="333">
        <v>5082</v>
      </c>
      <c r="I85" s="333">
        <v>2723</v>
      </c>
      <c r="J85" s="333">
        <v>236</v>
      </c>
      <c r="K85" s="333"/>
      <c r="L85" s="333">
        <v>2123</v>
      </c>
    </row>
    <row r="86" spans="1:12" ht="36" x14ac:dyDescent="0.25">
      <c r="A86" s="329" t="s">
        <v>565</v>
      </c>
      <c r="B86" s="330" t="s">
        <v>566</v>
      </c>
      <c r="C86" s="328" t="s">
        <v>567</v>
      </c>
      <c r="D86" s="331" t="s">
        <v>44</v>
      </c>
      <c r="E86" s="332"/>
      <c r="F86" s="333">
        <v>1</v>
      </c>
      <c r="G86" s="333">
        <v>551.29999999999995</v>
      </c>
      <c r="H86" s="333">
        <v>551</v>
      </c>
      <c r="I86" s="333"/>
      <c r="J86" s="333"/>
      <c r="K86" s="333"/>
      <c r="L86" s="333">
        <v>551</v>
      </c>
    </row>
    <row r="87" spans="1:12" ht="36" x14ac:dyDescent="0.25">
      <c r="A87" s="329" t="s">
        <v>568</v>
      </c>
      <c r="B87" s="330" t="s">
        <v>569</v>
      </c>
      <c r="C87" s="328" t="s">
        <v>570</v>
      </c>
      <c r="D87" s="331" t="s">
        <v>44</v>
      </c>
      <c r="E87" s="332"/>
      <c r="F87" s="333">
        <v>2</v>
      </c>
      <c r="G87" s="333">
        <v>307.51</v>
      </c>
      <c r="H87" s="333">
        <v>615</v>
      </c>
      <c r="I87" s="333"/>
      <c r="J87" s="333"/>
      <c r="K87" s="333"/>
      <c r="L87" s="333">
        <v>615</v>
      </c>
    </row>
    <row r="88" spans="1:12" ht="36" x14ac:dyDescent="0.25">
      <c r="A88" s="329" t="s">
        <v>571</v>
      </c>
      <c r="B88" s="330" t="s">
        <v>572</v>
      </c>
      <c r="C88" s="328" t="s">
        <v>573</v>
      </c>
      <c r="D88" s="331" t="s">
        <v>44</v>
      </c>
      <c r="E88" s="332"/>
      <c r="F88" s="333">
        <v>2</v>
      </c>
      <c r="G88" s="333">
        <v>395.92</v>
      </c>
      <c r="H88" s="333">
        <v>792</v>
      </c>
      <c r="I88" s="333"/>
      <c r="J88" s="333"/>
      <c r="K88" s="333"/>
      <c r="L88" s="333">
        <v>792</v>
      </c>
    </row>
    <row r="89" spans="1:12" ht="36" x14ac:dyDescent="0.25">
      <c r="A89" s="329" t="s">
        <v>574</v>
      </c>
      <c r="B89" s="330" t="s">
        <v>575</v>
      </c>
      <c r="C89" s="328" t="s">
        <v>576</v>
      </c>
      <c r="D89" s="331" t="s">
        <v>44</v>
      </c>
      <c r="E89" s="332"/>
      <c r="F89" s="333">
        <v>2</v>
      </c>
      <c r="G89" s="333">
        <v>289.83</v>
      </c>
      <c r="H89" s="333">
        <v>580</v>
      </c>
      <c r="I89" s="333"/>
      <c r="J89" s="333"/>
      <c r="K89" s="333"/>
      <c r="L89" s="333">
        <v>580</v>
      </c>
    </row>
    <row r="90" spans="1:12" ht="48" x14ac:dyDescent="0.25">
      <c r="A90" s="329" t="s">
        <v>577</v>
      </c>
      <c r="B90" s="330" t="s">
        <v>578</v>
      </c>
      <c r="C90" s="328" t="s">
        <v>579</v>
      </c>
      <c r="D90" s="331" t="s">
        <v>44</v>
      </c>
      <c r="E90" s="332"/>
      <c r="F90" s="333">
        <v>2</v>
      </c>
      <c r="G90" s="333">
        <v>495.77</v>
      </c>
      <c r="H90" s="333">
        <v>992</v>
      </c>
      <c r="I90" s="333"/>
      <c r="J90" s="333"/>
      <c r="K90" s="333"/>
      <c r="L90" s="333">
        <v>992</v>
      </c>
    </row>
    <row r="91" spans="1:12" ht="48" x14ac:dyDescent="0.25">
      <c r="A91" s="329" t="s">
        <v>580</v>
      </c>
      <c r="B91" s="330" t="s">
        <v>581</v>
      </c>
      <c r="C91" s="328" t="s">
        <v>582</v>
      </c>
      <c r="D91" s="331" t="s">
        <v>196</v>
      </c>
      <c r="E91" s="332"/>
      <c r="F91" s="335" t="s">
        <v>583</v>
      </c>
      <c r="G91" s="333">
        <v>157518.39000000001</v>
      </c>
      <c r="H91" s="333">
        <v>1911</v>
      </c>
      <c r="I91" s="333"/>
      <c r="J91" s="333"/>
      <c r="K91" s="333"/>
      <c r="L91" s="333">
        <v>1911</v>
      </c>
    </row>
    <row r="92" spans="1:12" x14ac:dyDescent="0.25">
      <c r="A92" s="329" t="s">
        <v>584</v>
      </c>
      <c r="B92" s="330" t="s">
        <v>585</v>
      </c>
      <c r="C92" s="328" t="s">
        <v>586</v>
      </c>
      <c r="D92" s="331" t="s">
        <v>44</v>
      </c>
      <c r="E92" s="332"/>
      <c r="F92" s="333">
        <v>14</v>
      </c>
      <c r="G92" s="333">
        <v>348.95</v>
      </c>
      <c r="H92" s="333">
        <v>4885</v>
      </c>
      <c r="I92" s="333"/>
      <c r="J92" s="333"/>
      <c r="K92" s="333"/>
      <c r="L92" s="333">
        <v>4885</v>
      </c>
    </row>
    <row r="93" spans="1:12" x14ac:dyDescent="0.25">
      <c r="A93" s="329" t="s">
        <v>587</v>
      </c>
      <c r="B93" s="330" t="s">
        <v>588</v>
      </c>
      <c r="C93" s="328" t="s">
        <v>589</v>
      </c>
      <c r="D93" s="331" t="s">
        <v>44</v>
      </c>
      <c r="E93" s="332"/>
      <c r="F93" s="333">
        <v>8</v>
      </c>
      <c r="G93" s="333">
        <v>184.96</v>
      </c>
      <c r="H93" s="333">
        <v>1480</v>
      </c>
      <c r="I93" s="333"/>
      <c r="J93" s="333"/>
      <c r="K93" s="333"/>
      <c r="L93" s="333">
        <v>1480</v>
      </c>
    </row>
    <row r="94" spans="1:12" ht="48" x14ac:dyDescent="0.25">
      <c r="A94" s="329" t="s">
        <v>590</v>
      </c>
      <c r="B94" s="330" t="s">
        <v>591</v>
      </c>
      <c r="C94" s="328" t="s">
        <v>592</v>
      </c>
      <c r="D94" s="331" t="s">
        <v>44</v>
      </c>
      <c r="E94" s="332"/>
      <c r="F94" s="333">
        <v>2</v>
      </c>
      <c r="G94" s="333">
        <v>525.14</v>
      </c>
      <c r="H94" s="333">
        <v>1050</v>
      </c>
      <c r="I94" s="333"/>
      <c r="J94" s="333"/>
      <c r="K94" s="333"/>
      <c r="L94" s="333">
        <v>1050</v>
      </c>
    </row>
    <row r="95" spans="1:12" ht="36" x14ac:dyDescent="0.25">
      <c r="A95" s="329" t="s">
        <v>593</v>
      </c>
      <c r="B95" s="330" t="s">
        <v>594</v>
      </c>
      <c r="C95" s="328" t="s">
        <v>595</v>
      </c>
      <c r="D95" s="331" t="s">
        <v>44</v>
      </c>
      <c r="E95" s="332"/>
      <c r="F95" s="333">
        <v>2</v>
      </c>
      <c r="G95" s="333">
        <v>581.83000000000004</v>
      </c>
      <c r="H95" s="333">
        <v>1164</v>
      </c>
      <c r="I95" s="333"/>
      <c r="J95" s="333"/>
      <c r="K95" s="333"/>
      <c r="L95" s="333">
        <v>1164</v>
      </c>
    </row>
    <row r="96" spans="1:12" x14ac:dyDescent="0.25">
      <c r="A96" s="329" t="s">
        <v>596</v>
      </c>
      <c r="B96" s="330" t="s">
        <v>597</v>
      </c>
      <c r="C96" s="328" t="s">
        <v>598</v>
      </c>
      <c r="D96" s="331" t="s">
        <v>44</v>
      </c>
      <c r="E96" s="332"/>
      <c r="F96" s="333">
        <v>4</v>
      </c>
      <c r="G96" s="333">
        <v>469.93</v>
      </c>
      <c r="H96" s="333">
        <v>1880</v>
      </c>
      <c r="I96" s="333"/>
      <c r="J96" s="333"/>
      <c r="K96" s="333"/>
      <c r="L96" s="333">
        <v>1880</v>
      </c>
    </row>
    <row r="97" spans="1:12" ht="36" x14ac:dyDescent="0.25">
      <c r="A97" s="329" t="s">
        <v>599</v>
      </c>
      <c r="B97" s="330" t="s">
        <v>600</v>
      </c>
      <c r="C97" s="328" t="s">
        <v>601</v>
      </c>
      <c r="D97" s="331" t="s">
        <v>44</v>
      </c>
      <c r="E97" s="332"/>
      <c r="F97" s="333">
        <v>7</v>
      </c>
      <c r="G97" s="333">
        <v>864.38</v>
      </c>
      <c r="H97" s="333">
        <v>6051</v>
      </c>
      <c r="I97" s="333"/>
      <c r="J97" s="333"/>
      <c r="K97" s="333"/>
      <c r="L97" s="333">
        <v>6051</v>
      </c>
    </row>
    <row r="98" spans="1:12" x14ac:dyDescent="0.25">
      <c r="A98" s="496" t="s">
        <v>602</v>
      </c>
      <c r="B98" s="497"/>
      <c r="C98" s="497"/>
      <c r="D98" s="497"/>
      <c r="E98" s="497"/>
      <c r="F98" s="497"/>
      <c r="G98" s="497"/>
      <c r="H98" s="497"/>
      <c r="I98" s="497"/>
      <c r="J98" s="497"/>
      <c r="K98" s="497"/>
      <c r="L98" s="497"/>
    </row>
    <row r="99" spans="1:12" ht="36" x14ac:dyDescent="0.25">
      <c r="A99" s="329" t="s">
        <v>603</v>
      </c>
      <c r="B99" s="330" t="s">
        <v>604</v>
      </c>
      <c r="C99" s="328" t="s">
        <v>605</v>
      </c>
      <c r="D99" s="331" t="s">
        <v>464</v>
      </c>
      <c r="E99" s="332"/>
      <c r="F99" s="335" t="s">
        <v>606</v>
      </c>
      <c r="G99" s="333">
        <v>53891.519999999997</v>
      </c>
      <c r="H99" s="333">
        <v>5389</v>
      </c>
      <c r="I99" s="333">
        <v>5042</v>
      </c>
      <c r="J99" s="333">
        <v>260</v>
      </c>
      <c r="K99" s="333">
        <v>44</v>
      </c>
      <c r="L99" s="333">
        <v>87</v>
      </c>
    </row>
    <row r="100" spans="1:12" ht="48" x14ac:dyDescent="0.25">
      <c r="A100" s="329" t="s">
        <v>607</v>
      </c>
      <c r="B100" s="330" t="s">
        <v>608</v>
      </c>
      <c r="C100" s="328" t="s">
        <v>609</v>
      </c>
      <c r="D100" s="331" t="s">
        <v>338</v>
      </c>
      <c r="E100" s="332"/>
      <c r="F100" s="333">
        <v>10</v>
      </c>
      <c r="G100" s="333">
        <v>1326.54</v>
      </c>
      <c r="H100" s="333">
        <v>13265</v>
      </c>
      <c r="I100" s="333"/>
      <c r="J100" s="333"/>
      <c r="K100" s="333"/>
      <c r="L100" s="333">
        <v>13265</v>
      </c>
    </row>
    <row r="101" spans="1:12" ht="48" x14ac:dyDescent="0.25">
      <c r="A101" s="329" t="s">
        <v>610</v>
      </c>
      <c r="B101" s="330" t="s">
        <v>611</v>
      </c>
      <c r="C101" s="328" t="s">
        <v>612</v>
      </c>
      <c r="D101" s="331" t="s">
        <v>44</v>
      </c>
      <c r="E101" s="332"/>
      <c r="F101" s="333">
        <v>2</v>
      </c>
      <c r="G101" s="333">
        <v>1724.25</v>
      </c>
      <c r="H101" s="333">
        <v>3449</v>
      </c>
      <c r="I101" s="333"/>
      <c r="J101" s="333"/>
      <c r="K101" s="333"/>
      <c r="L101" s="333">
        <v>3449</v>
      </c>
    </row>
    <row r="102" spans="1:12" ht="48" x14ac:dyDescent="0.25">
      <c r="A102" s="329" t="s">
        <v>613</v>
      </c>
      <c r="B102" s="330" t="s">
        <v>614</v>
      </c>
      <c r="C102" s="328" t="s">
        <v>615</v>
      </c>
      <c r="D102" s="331" t="s">
        <v>44</v>
      </c>
      <c r="E102" s="332"/>
      <c r="F102" s="333">
        <v>2</v>
      </c>
      <c r="G102" s="333">
        <v>1360.49</v>
      </c>
      <c r="H102" s="333">
        <v>2721</v>
      </c>
      <c r="I102" s="333"/>
      <c r="J102" s="333"/>
      <c r="K102" s="333"/>
      <c r="L102" s="333">
        <v>2721</v>
      </c>
    </row>
    <row r="103" spans="1:12" x14ac:dyDescent="0.25">
      <c r="A103" s="496" t="s">
        <v>616</v>
      </c>
      <c r="B103" s="497"/>
      <c r="C103" s="497"/>
      <c r="D103" s="497"/>
      <c r="E103" s="497"/>
      <c r="F103" s="497"/>
      <c r="G103" s="497"/>
      <c r="H103" s="497"/>
      <c r="I103" s="497"/>
      <c r="J103" s="497"/>
      <c r="K103" s="497"/>
      <c r="L103" s="497"/>
    </row>
    <row r="104" spans="1:12" ht="36" x14ac:dyDescent="0.25">
      <c r="A104" s="329" t="s">
        <v>617</v>
      </c>
      <c r="B104" s="330" t="s">
        <v>618</v>
      </c>
      <c r="C104" s="328" t="s">
        <v>619</v>
      </c>
      <c r="D104" s="331" t="s">
        <v>620</v>
      </c>
      <c r="E104" s="332"/>
      <c r="F104" s="335" t="s">
        <v>621</v>
      </c>
      <c r="G104" s="333">
        <v>5762.31</v>
      </c>
      <c r="H104" s="333">
        <v>9220</v>
      </c>
      <c r="I104" s="333">
        <v>3148</v>
      </c>
      <c r="J104" s="333">
        <v>6072</v>
      </c>
      <c r="K104" s="333">
        <v>2447</v>
      </c>
      <c r="L104" s="333"/>
    </row>
    <row r="105" spans="1:12" ht="24" x14ac:dyDescent="0.25">
      <c r="A105" s="329" t="s">
        <v>622</v>
      </c>
      <c r="B105" s="330" t="s">
        <v>623</v>
      </c>
      <c r="C105" s="328" t="s">
        <v>624</v>
      </c>
      <c r="D105" s="331" t="s">
        <v>44</v>
      </c>
      <c r="E105" s="332"/>
      <c r="F105" s="333">
        <v>2</v>
      </c>
      <c r="G105" s="333">
        <v>2067.38</v>
      </c>
      <c r="H105" s="333">
        <v>4135</v>
      </c>
      <c r="I105" s="333"/>
      <c r="J105" s="333"/>
      <c r="K105" s="333"/>
      <c r="L105" s="333">
        <v>4135</v>
      </c>
    </row>
    <row r="106" spans="1:12" ht="24" x14ac:dyDescent="0.25">
      <c r="A106" s="329" t="s">
        <v>625</v>
      </c>
      <c r="B106" s="330" t="s">
        <v>626</v>
      </c>
      <c r="C106" s="328" t="s">
        <v>627</v>
      </c>
      <c r="D106" s="331" t="s">
        <v>44</v>
      </c>
      <c r="E106" s="332"/>
      <c r="F106" s="333">
        <v>1</v>
      </c>
      <c r="G106" s="333">
        <v>1397.59</v>
      </c>
      <c r="H106" s="333">
        <v>1398</v>
      </c>
      <c r="I106" s="333"/>
      <c r="J106" s="333"/>
      <c r="K106" s="333"/>
      <c r="L106" s="333">
        <v>1398</v>
      </c>
    </row>
    <row r="107" spans="1:12" ht="24" x14ac:dyDescent="0.25">
      <c r="A107" s="329" t="s">
        <v>628</v>
      </c>
      <c r="B107" s="330" t="s">
        <v>629</v>
      </c>
      <c r="C107" s="328" t="s">
        <v>630</v>
      </c>
      <c r="D107" s="331" t="s">
        <v>44</v>
      </c>
      <c r="E107" s="332"/>
      <c r="F107" s="333">
        <v>2</v>
      </c>
      <c r="G107" s="333">
        <v>464.02</v>
      </c>
      <c r="H107" s="333">
        <v>928</v>
      </c>
      <c r="I107" s="333"/>
      <c r="J107" s="333"/>
      <c r="K107" s="333"/>
      <c r="L107" s="333">
        <v>928</v>
      </c>
    </row>
    <row r="108" spans="1:12" ht="36" x14ac:dyDescent="0.25">
      <c r="A108" s="329" t="s">
        <v>631</v>
      </c>
      <c r="B108" s="330" t="s">
        <v>632</v>
      </c>
      <c r="C108" s="328" t="s">
        <v>633</v>
      </c>
      <c r="D108" s="331" t="s">
        <v>44</v>
      </c>
      <c r="E108" s="332"/>
      <c r="F108" s="333">
        <v>3</v>
      </c>
      <c r="G108" s="333">
        <v>1082.53</v>
      </c>
      <c r="H108" s="333">
        <v>3248</v>
      </c>
      <c r="I108" s="333"/>
      <c r="J108" s="333"/>
      <c r="K108" s="333"/>
      <c r="L108" s="333">
        <v>3248</v>
      </c>
    </row>
    <row r="109" spans="1:12" x14ac:dyDescent="0.25">
      <c r="A109" s="329" t="s">
        <v>634</v>
      </c>
      <c r="B109" s="330" t="s">
        <v>635</v>
      </c>
      <c r="C109" s="328" t="s">
        <v>636</v>
      </c>
      <c r="D109" s="331" t="s">
        <v>44</v>
      </c>
      <c r="E109" s="332"/>
      <c r="F109" s="333">
        <v>2</v>
      </c>
      <c r="G109" s="333">
        <v>1425.4</v>
      </c>
      <c r="H109" s="333">
        <v>2851</v>
      </c>
      <c r="I109" s="333"/>
      <c r="J109" s="333"/>
      <c r="K109" s="333"/>
      <c r="L109" s="333">
        <v>2851</v>
      </c>
    </row>
    <row r="110" spans="1:12" ht="24" x14ac:dyDescent="0.25">
      <c r="A110" s="329" t="s">
        <v>637</v>
      </c>
      <c r="B110" s="330" t="s">
        <v>638</v>
      </c>
      <c r="C110" s="328" t="s">
        <v>639</v>
      </c>
      <c r="D110" s="331" t="s">
        <v>44</v>
      </c>
      <c r="E110" s="332"/>
      <c r="F110" s="333">
        <v>2</v>
      </c>
      <c r="G110" s="333">
        <v>1212.3699999999999</v>
      </c>
      <c r="H110" s="333">
        <v>2425</v>
      </c>
      <c r="I110" s="333"/>
      <c r="J110" s="333"/>
      <c r="K110" s="333"/>
      <c r="L110" s="333">
        <v>2425</v>
      </c>
    </row>
    <row r="111" spans="1:12" ht="36" x14ac:dyDescent="0.25">
      <c r="A111" s="329" t="s">
        <v>640</v>
      </c>
      <c r="B111" s="330" t="s">
        <v>641</v>
      </c>
      <c r="C111" s="328" t="s">
        <v>642</v>
      </c>
      <c r="D111" s="331" t="s">
        <v>44</v>
      </c>
      <c r="E111" s="332"/>
      <c r="F111" s="333">
        <v>2</v>
      </c>
      <c r="G111" s="333">
        <v>2160.3000000000002</v>
      </c>
      <c r="H111" s="333">
        <v>4321</v>
      </c>
      <c r="I111" s="333"/>
      <c r="J111" s="333"/>
      <c r="K111" s="333"/>
      <c r="L111" s="333">
        <v>4321</v>
      </c>
    </row>
    <row r="112" spans="1:12" ht="36" x14ac:dyDescent="0.25">
      <c r="A112" s="329" t="s">
        <v>643</v>
      </c>
      <c r="B112" s="330" t="s">
        <v>644</v>
      </c>
      <c r="C112" s="328" t="s">
        <v>645</v>
      </c>
      <c r="D112" s="331" t="s">
        <v>44</v>
      </c>
      <c r="E112" s="332"/>
      <c r="F112" s="333">
        <v>2</v>
      </c>
      <c r="G112" s="333">
        <v>453.38</v>
      </c>
      <c r="H112" s="333">
        <v>907</v>
      </c>
      <c r="I112" s="333"/>
      <c r="J112" s="333"/>
      <c r="K112" s="333"/>
      <c r="L112" s="333">
        <v>907</v>
      </c>
    </row>
    <row r="113" spans="1:12" x14ac:dyDescent="0.25">
      <c r="A113" s="496" t="s">
        <v>646</v>
      </c>
      <c r="B113" s="497"/>
      <c r="C113" s="497"/>
      <c r="D113" s="497"/>
      <c r="E113" s="497"/>
      <c r="F113" s="497"/>
      <c r="G113" s="497"/>
      <c r="H113" s="497"/>
      <c r="I113" s="497"/>
      <c r="J113" s="497"/>
      <c r="K113" s="497"/>
      <c r="L113" s="497"/>
    </row>
    <row r="114" spans="1:12" ht="24" x14ac:dyDescent="0.25">
      <c r="A114" s="329" t="s">
        <v>647</v>
      </c>
      <c r="B114" s="330" t="s">
        <v>648</v>
      </c>
      <c r="C114" s="328" t="s">
        <v>649</v>
      </c>
      <c r="D114" s="331" t="s">
        <v>44</v>
      </c>
      <c r="E114" s="332"/>
      <c r="F114" s="333">
        <v>4</v>
      </c>
      <c r="G114" s="333">
        <v>123.08</v>
      </c>
      <c r="H114" s="333">
        <v>492</v>
      </c>
      <c r="I114" s="333"/>
      <c r="J114" s="333"/>
      <c r="K114" s="333"/>
      <c r="L114" s="333">
        <v>492</v>
      </c>
    </row>
    <row r="115" spans="1:12" x14ac:dyDescent="0.25">
      <c r="A115" s="329" t="s">
        <v>650</v>
      </c>
      <c r="B115" s="330" t="s">
        <v>651</v>
      </c>
      <c r="C115" s="328" t="s">
        <v>652</v>
      </c>
      <c r="D115" s="331" t="s">
        <v>44</v>
      </c>
      <c r="E115" s="332"/>
      <c r="F115" s="333">
        <v>7</v>
      </c>
      <c r="G115" s="333">
        <v>66.650000000000006</v>
      </c>
      <c r="H115" s="333">
        <v>467</v>
      </c>
      <c r="I115" s="333"/>
      <c r="J115" s="333"/>
      <c r="K115" s="333"/>
      <c r="L115" s="333">
        <v>467</v>
      </c>
    </row>
    <row r="116" spans="1:12" x14ac:dyDescent="0.25">
      <c r="A116" s="329" t="s">
        <v>653</v>
      </c>
      <c r="B116" s="330" t="s">
        <v>654</v>
      </c>
      <c r="C116" s="328" t="s">
        <v>655</v>
      </c>
      <c r="D116" s="331" t="s">
        <v>44</v>
      </c>
      <c r="E116" s="332"/>
      <c r="F116" s="333">
        <v>14</v>
      </c>
      <c r="G116" s="333">
        <v>7.88</v>
      </c>
      <c r="H116" s="333">
        <v>110</v>
      </c>
      <c r="I116" s="333"/>
      <c r="J116" s="333"/>
      <c r="K116" s="333"/>
      <c r="L116" s="333">
        <v>110</v>
      </c>
    </row>
    <row r="117" spans="1:12" x14ac:dyDescent="0.25">
      <c r="A117" s="329" t="s">
        <v>656</v>
      </c>
      <c r="B117" s="330" t="s">
        <v>657</v>
      </c>
      <c r="C117" s="328" t="s">
        <v>658</v>
      </c>
      <c r="D117" s="331" t="s">
        <v>44</v>
      </c>
      <c r="E117" s="332"/>
      <c r="F117" s="333">
        <v>8</v>
      </c>
      <c r="G117" s="333">
        <v>8.58</v>
      </c>
      <c r="H117" s="333">
        <v>69</v>
      </c>
      <c r="I117" s="333"/>
      <c r="J117" s="333"/>
      <c r="K117" s="333"/>
      <c r="L117" s="333">
        <v>69</v>
      </c>
    </row>
    <row r="118" spans="1:12" ht="36" x14ac:dyDescent="0.25">
      <c r="A118" s="329" t="s">
        <v>659</v>
      </c>
      <c r="B118" s="330" t="s">
        <v>660</v>
      </c>
      <c r="C118" s="328" t="s">
        <v>661</v>
      </c>
      <c r="D118" s="331" t="s">
        <v>239</v>
      </c>
      <c r="E118" s="332"/>
      <c r="F118" s="335" t="s">
        <v>662</v>
      </c>
      <c r="G118" s="333">
        <v>608.44000000000005</v>
      </c>
      <c r="H118" s="333">
        <v>10639</v>
      </c>
      <c r="I118" s="333"/>
      <c r="J118" s="333"/>
      <c r="K118" s="333"/>
      <c r="L118" s="333">
        <v>10639</v>
      </c>
    </row>
    <row r="119" spans="1:12" x14ac:dyDescent="0.25">
      <c r="A119" s="496" t="s">
        <v>663</v>
      </c>
      <c r="B119" s="497"/>
      <c r="C119" s="497"/>
      <c r="D119" s="497"/>
      <c r="E119" s="497"/>
      <c r="F119" s="497"/>
      <c r="G119" s="497"/>
      <c r="H119" s="497"/>
      <c r="I119" s="497"/>
      <c r="J119" s="497"/>
      <c r="K119" s="497"/>
      <c r="L119" s="497"/>
    </row>
    <row r="120" spans="1:12" ht="36" x14ac:dyDescent="0.25">
      <c r="A120" s="329" t="s">
        <v>664</v>
      </c>
      <c r="B120" s="330" t="s">
        <v>665</v>
      </c>
      <c r="C120" s="328" t="s">
        <v>666</v>
      </c>
      <c r="D120" s="331" t="s">
        <v>213</v>
      </c>
      <c r="E120" s="332"/>
      <c r="F120" s="335" t="s">
        <v>667</v>
      </c>
      <c r="G120" s="333">
        <v>6040.53</v>
      </c>
      <c r="H120" s="333">
        <v>151</v>
      </c>
      <c r="I120" s="333">
        <v>148</v>
      </c>
      <c r="J120" s="333">
        <v>3</v>
      </c>
      <c r="K120" s="333">
        <v>1</v>
      </c>
      <c r="L120" s="333"/>
    </row>
    <row r="121" spans="1:12" ht="24" x14ac:dyDescent="0.25">
      <c r="A121" s="329" t="s">
        <v>668</v>
      </c>
      <c r="B121" s="330" t="s">
        <v>669</v>
      </c>
      <c r="C121" s="328" t="s">
        <v>670</v>
      </c>
      <c r="D121" s="331" t="s">
        <v>239</v>
      </c>
      <c r="E121" s="332"/>
      <c r="F121" s="335" t="s">
        <v>671</v>
      </c>
      <c r="G121" s="333">
        <v>575.76</v>
      </c>
      <c r="H121" s="333">
        <v>489</v>
      </c>
      <c r="I121" s="333"/>
      <c r="J121" s="333"/>
      <c r="K121" s="333"/>
      <c r="L121" s="333">
        <v>489</v>
      </c>
    </row>
    <row r="122" spans="1:12" ht="24" x14ac:dyDescent="0.25">
      <c r="A122" s="329" t="s">
        <v>672</v>
      </c>
      <c r="B122" s="330" t="s">
        <v>673</v>
      </c>
      <c r="C122" s="328" t="s">
        <v>674</v>
      </c>
      <c r="D122" s="331" t="s">
        <v>213</v>
      </c>
      <c r="E122" s="332"/>
      <c r="F122" s="335" t="s">
        <v>667</v>
      </c>
      <c r="G122" s="333">
        <v>1452.4</v>
      </c>
      <c r="H122" s="333">
        <v>36</v>
      </c>
      <c r="I122" s="333">
        <v>34</v>
      </c>
      <c r="J122" s="333">
        <v>2</v>
      </c>
      <c r="K122" s="333"/>
      <c r="L122" s="333"/>
    </row>
    <row r="123" spans="1:12" ht="24" x14ac:dyDescent="0.25">
      <c r="A123" s="329" t="s">
        <v>675</v>
      </c>
      <c r="B123" s="330" t="s">
        <v>669</v>
      </c>
      <c r="C123" s="328" t="s">
        <v>676</v>
      </c>
      <c r="D123" s="331" t="s">
        <v>239</v>
      </c>
      <c r="E123" s="332"/>
      <c r="F123" s="335" t="s">
        <v>677</v>
      </c>
      <c r="G123" s="333">
        <v>487.18</v>
      </c>
      <c r="H123" s="333">
        <v>183</v>
      </c>
      <c r="I123" s="333"/>
      <c r="J123" s="333"/>
      <c r="K123" s="333"/>
      <c r="L123" s="333">
        <v>183</v>
      </c>
    </row>
    <row r="124" spans="1:12" x14ac:dyDescent="0.25">
      <c r="A124" s="512" t="s">
        <v>678</v>
      </c>
      <c r="B124" s="497"/>
      <c r="C124" s="497"/>
      <c r="D124" s="497"/>
      <c r="E124" s="497"/>
      <c r="F124" s="497"/>
      <c r="G124" s="497"/>
      <c r="H124" s="497"/>
      <c r="I124" s="497"/>
      <c r="J124" s="497"/>
      <c r="K124" s="497"/>
      <c r="L124" s="497"/>
    </row>
    <row r="125" spans="1:12" ht="36" x14ac:dyDescent="0.25">
      <c r="A125" s="329" t="s">
        <v>679</v>
      </c>
      <c r="B125" s="330" t="s">
        <v>680</v>
      </c>
      <c r="C125" s="328" t="s">
        <v>681</v>
      </c>
      <c r="D125" s="331" t="s">
        <v>44</v>
      </c>
      <c r="E125" s="332"/>
      <c r="F125" s="333">
        <v>1</v>
      </c>
      <c r="G125" s="333">
        <v>5017.01</v>
      </c>
      <c r="H125" s="333">
        <v>5017</v>
      </c>
      <c r="I125" s="333">
        <v>4808</v>
      </c>
      <c r="J125" s="333">
        <v>27</v>
      </c>
      <c r="K125" s="333"/>
      <c r="L125" s="333">
        <v>182</v>
      </c>
    </row>
    <row r="126" spans="1:12" x14ac:dyDescent="0.25">
      <c r="A126" s="512" t="s">
        <v>682</v>
      </c>
      <c r="B126" s="497"/>
      <c r="C126" s="497"/>
      <c r="D126" s="497"/>
      <c r="E126" s="497"/>
      <c r="F126" s="497"/>
      <c r="G126" s="497"/>
      <c r="H126" s="497"/>
      <c r="I126" s="497"/>
      <c r="J126" s="497"/>
      <c r="K126" s="497"/>
      <c r="L126" s="497"/>
    </row>
    <row r="127" spans="1:12" ht="36" x14ac:dyDescent="0.25">
      <c r="A127" s="329" t="s">
        <v>683</v>
      </c>
      <c r="B127" s="330" t="s">
        <v>684</v>
      </c>
      <c r="C127" s="328" t="s">
        <v>685</v>
      </c>
      <c r="D127" s="331" t="s">
        <v>686</v>
      </c>
      <c r="E127" s="332"/>
      <c r="F127" s="333">
        <v>4</v>
      </c>
      <c r="G127" s="333">
        <v>46.36</v>
      </c>
      <c r="H127" s="333">
        <v>185</v>
      </c>
      <c r="I127" s="333">
        <v>185</v>
      </c>
      <c r="J127" s="333"/>
      <c r="K127" s="333"/>
      <c r="L127" s="333"/>
    </row>
    <row r="128" spans="1:12" ht="36" x14ac:dyDescent="0.25">
      <c r="A128" s="329" t="s">
        <v>687</v>
      </c>
      <c r="B128" s="330" t="s">
        <v>688</v>
      </c>
      <c r="C128" s="328" t="s">
        <v>689</v>
      </c>
      <c r="D128" s="331" t="s">
        <v>686</v>
      </c>
      <c r="E128" s="332"/>
      <c r="F128" s="333">
        <v>4</v>
      </c>
      <c r="G128" s="333">
        <v>57.94</v>
      </c>
      <c r="H128" s="333">
        <v>232</v>
      </c>
      <c r="I128" s="333">
        <v>232</v>
      </c>
      <c r="J128" s="333"/>
      <c r="K128" s="333"/>
      <c r="L128" s="333"/>
    </row>
    <row r="129" spans="1:12" ht="36" x14ac:dyDescent="0.25">
      <c r="A129" s="329" t="s">
        <v>690</v>
      </c>
      <c r="B129" s="330" t="s">
        <v>691</v>
      </c>
      <c r="C129" s="328" t="s">
        <v>692</v>
      </c>
      <c r="D129" s="331" t="s">
        <v>686</v>
      </c>
      <c r="E129" s="332"/>
      <c r="F129" s="335" t="s">
        <v>693</v>
      </c>
      <c r="G129" s="333">
        <v>69.53</v>
      </c>
      <c r="H129" s="333">
        <v>1808</v>
      </c>
      <c r="I129" s="333">
        <v>1808</v>
      </c>
      <c r="J129" s="333"/>
      <c r="K129" s="333"/>
      <c r="L129" s="333"/>
    </row>
    <row r="130" spans="1:12" ht="36" x14ac:dyDescent="0.25">
      <c r="A130" s="329" t="s">
        <v>694</v>
      </c>
      <c r="B130" s="330" t="s">
        <v>695</v>
      </c>
      <c r="C130" s="328" t="s">
        <v>696</v>
      </c>
      <c r="D130" s="331" t="s">
        <v>686</v>
      </c>
      <c r="E130" s="332"/>
      <c r="F130" s="335" t="s">
        <v>697</v>
      </c>
      <c r="G130" s="333">
        <v>92.7</v>
      </c>
      <c r="H130" s="333">
        <v>2040</v>
      </c>
      <c r="I130" s="333">
        <v>2040</v>
      </c>
      <c r="J130" s="333"/>
      <c r="K130" s="333"/>
      <c r="L130" s="333"/>
    </row>
    <row r="131" spans="1:12" x14ac:dyDescent="0.25">
      <c r="A131" s="512" t="s">
        <v>698</v>
      </c>
      <c r="B131" s="497"/>
      <c r="C131" s="497"/>
      <c r="D131" s="497"/>
      <c r="E131" s="497"/>
      <c r="F131" s="497"/>
      <c r="G131" s="497"/>
      <c r="H131" s="497"/>
      <c r="I131" s="497"/>
      <c r="J131" s="497"/>
      <c r="K131" s="497"/>
      <c r="L131" s="497"/>
    </row>
    <row r="132" spans="1:12" ht="60" x14ac:dyDescent="0.25">
      <c r="A132" s="329" t="s">
        <v>699</v>
      </c>
      <c r="B132" s="330" t="s">
        <v>700</v>
      </c>
      <c r="C132" s="328" t="s">
        <v>701</v>
      </c>
      <c r="D132" s="331" t="s">
        <v>686</v>
      </c>
      <c r="E132" s="332"/>
      <c r="F132" s="333">
        <v>2</v>
      </c>
      <c r="G132" s="333">
        <v>206.94</v>
      </c>
      <c r="H132" s="333">
        <v>414</v>
      </c>
      <c r="I132" s="333">
        <v>339</v>
      </c>
      <c r="J132" s="333">
        <v>36</v>
      </c>
      <c r="K132" s="333"/>
      <c r="L132" s="333">
        <v>39</v>
      </c>
    </row>
    <row r="133" spans="1:12" ht="60" x14ac:dyDescent="0.25">
      <c r="A133" s="329" t="s">
        <v>702</v>
      </c>
      <c r="B133" s="330" t="s">
        <v>703</v>
      </c>
      <c r="C133" s="328" t="s">
        <v>704</v>
      </c>
      <c r="D133" s="331" t="s">
        <v>686</v>
      </c>
      <c r="E133" s="332"/>
      <c r="F133" s="335" t="s">
        <v>705</v>
      </c>
      <c r="G133" s="333">
        <v>284.41000000000003</v>
      </c>
      <c r="H133" s="333">
        <v>1138</v>
      </c>
      <c r="I133" s="333">
        <v>949</v>
      </c>
      <c r="J133" s="333">
        <v>96</v>
      </c>
      <c r="K133" s="333"/>
      <c r="L133" s="333">
        <v>93</v>
      </c>
    </row>
    <row r="134" spans="1:12" ht="60" x14ac:dyDescent="0.25">
      <c r="A134" s="329" t="s">
        <v>706</v>
      </c>
      <c r="B134" s="330" t="s">
        <v>707</v>
      </c>
      <c r="C134" s="328" t="s">
        <v>708</v>
      </c>
      <c r="D134" s="331" t="s">
        <v>686</v>
      </c>
      <c r="E134" s="332"/>
      <c r="F134" s="333">
        <v>2</v>
      </c>
      <c r="G134" s="333">
        <v>337.92</v>
      </c>
      <c r="H134" s="333">
        <v>676</v>
      </c>
      <c r="I134" s="333">
        <v>565</v>
      </c>
      <c r="J134" s="333">
        <v>58</v>
      </c>
      <c r="K134" s="333"/>
      <c r="L134" s="333">
        <v>53</v>
      </c>
    </row>
    <row r="135" spans="1:12" ht="60" x14ac:dyDescent="0.25">
      <c r="A135" s="329" t="s">
        <v>709</v>
      </c>
      <c r="B135" s="330" t="s">
        <v>710</v>
      </c>
      <c r="C135" s="328" t="s">
        <v>711</v>
      </c>
      <c r="D135" s="331" t="s">
        <v>686</v>
      </c>
      <c r="E135" s="332"/>
      <c r="F135" s="333">
        <v>2</v>
      </c>
      <c r="G135" s="333">
        <v>464.95</v>
      </c>
      <c r="H135" s="333">
        <v>930</v>
      </c>
      <c r="I135" s="333">
        <v>791</v>
      </c>
      <c r="J135" s="333">
        <v>82</v>
      </c>
      <c r="K135" s="333"/>
      <c r="L135" s="333">
        <v>57</v>
      </c>
    </row>
    <row r="136" spans="1:12" x14ac:dyDescent="0.25">
      <c r="A136" s="512" t="s">
        <v>712</v>
      </c>
      <c r="B136" s="497"/>
      <c r="C136" s="497"/>
      <c r="D136" s="497"/>
      <c r="E136" s="497"/>
      <c r="F136" s="497"/>
      <c r="G136" s="497"/>
      <c r="H136" s="497"/>
      <c r="I136" s="497"/>
      <c r="J136" s="497"/>
      <c r="K136" s="497"/>
      <c r="L136" s="497"/>
    </row>
    <row r="137" spans="1:12" ht="36" x14ac:dyDescent="0.25">
      <c r="A137" s="329" t="s">
        <v>713</v>
      </c>
      <c r="B137" s="330" t="s">
        <v>714</v>
      </c>
      <c r="C137" s="328" t="s">
        <v>715</v>
      </c>
      <c r="D137" s="331" t="s">
        <v>44</v>
      </c>
      <c r="E137" s="332"/>
      <c r="F137" s="333">
        <v>5</v>
      </c>
      <c r="G137" s="333">
        <v>543.98</v>
      </c>
      <c r="H137" s="333">
        <v>2720</v>
      </c>
      <c r="I137" s="333">
        <v>2674</v>
      </c>
      <c r="J137" s="333"/>
      <c r="K137" s="333"/>
      <c r="L137" s="333">
        <v>46</v>
      </c>
    </row>
    <row r="138" spans="1:12" ht="36" x14ac:dyDescent="0.25">
      <c r="A138" s="334" t="s">
        <v>716</v>
      </c>
      <c r="B138" s="330" t="s">
        <v>717</v>
      </c>
      <c r="C138" s="328" t="s">
        <v>718</v>
      </c>
      <c r="D138" s="331" t="s">
        <v>44</v>
      </c>
      <c r="E138" s="332"/>
      <c r="F138" s="333">
        <v>5</v>
      </c>
      <c r="G138" s="333">
        <v>1198.71</v>
      </c>
      <c r="H138" s="333">
        <v>5994</v>
      </c>
      <c r="I138" s="333"/>
      <c r="J138" s="333"/>
      <c r="K138" s="333"/>
      <c r="L138" s="333"/>
    </row>
    <row r="139" spans="1:12" ht="24" x14ac:dyDescent="0.25">
      <c r="A139" s="329" t="s">
        <v>719</v>
      </c>
      <c r="B139" s="330" t="s">
        <v>720</v>
      </c>
      <c r="C139" s="328" t="s">
        <v>721</v>
      </c>
      <c r="D139" s="331" t="s">
        <v>548</v>
      </c>
      <c r="E139" s="332"/>
      <c r="F139" s="335" t="s">
        <v>722</v>
      </c>
      <c r="G139" s="333">
        <v>544015.78</v>
      </c>
      <c r="H139" s="333">
        <v>2720</v>
      </c>
      <c r="I139" s="333">
        <v>2596</v>
      </c>
      <c r="J139" s="333">
        <v>104</v>
      </c>
      <c r="K139" s="333"/>
      <c r="L139" s="333">
        <v>20</v>
      </c>
    </row>
    <row r="140" spans="1:12" ht="24" x14ac:dyDescent="0.25">
      <c r="A140" s="329" t="s">
        <v>723</v>
      </c>
      <c r="B140" s="330" t="s">
        <v>724</v>
      </c>
      <c r="C140" s="328" t="s">
        <v>725</v>
      </c>
      <c r="D140" s="331" t="s">
        <v>44</v>
      </c>
      <c r="E140" s="332"/>
      <c r="F140" s="333">
        <v>2</v>
      </c>
      <c r="G140" s="333">
        <v>371.14</v>
      </c>
      <c r="H140" s="333">
        <v>742</v>
      </c>
      <c r="I140" s="333"/>
      <c r="J140" s="333"/>
      <c r="K140" s="333"/>
      <c r="L140" s="333">
        <v>742</v>
      </c>
    </row>
    <row r="141" spans="1:12" ht="24" x14ac:dyDescent="0.25">
      <c r="A141" s="329" t="s">
        <v>726</v>
      </c>
      <c r="B141" s="330" t="s">
        <v>724</v>
      </c>
      <c r="C141" s="328" t="s">
        <v>727</v>
      </c>
      <c r="D141" s="331" t="s">
        <v>44</v>
      </c>
      <c r="E141" s="332"/>
      <c r="F141" s="333">
        <v>3</v>
      </c>
      <c r="G141" s="333">
        <v>552.29999999999995</v>
      </c>
      <c r="H141" s="333">
        <v>1657</v>
      </c>
      <c r="I141" s="333"/>
      <c r="J141" s="333"/>
      <c r="K141" s="333"/>
      <c r="L141" s="333">
        <v>1657</v>
      </c>
    </row>
    <row r="142" spans="1:12" x14ac:dyDescent="0.25">
      <c r="A142" s="496" t="s">
        <v>283</v>
      </c>
      <c r="B142" s="497"/>
      <c r="C142" s="497"/>
      <c r="D142" s="497"/>
      <c r="E142" s="497"/>
      <c r="F142" s="497"/>
      <c r="G142" s="497"/>
      <c r="H142" s="336">
        <v>619595</v>
      </c>
      <c r="I142" s="336">
        <v>107513</v>
      </c>
      <c r="J142" s="336">
        <v>41502</v>
      </c>
      <c r="K142" s="336">
        <v>11314</v>
      </c>
      <c r="L142" s="336">
        <v>225816</v>
      </c>
    </row>
    <row r="143" spans="1:12" x14ac:dyDescent="0.25">
      <c r="A143" s="496" t="s">
        <v>119</v>
      </c>
      <c r="B143" s="497"/>
      <c r="C143" s="497"/>
      <c r="D143" s="497"/>
      <c r="E143" s="497"/>
      <c r="F143" s="497"/>
      <c r="G143" s="497"/>
      <c r="H143" s="336">
        <v>111266</v>
      </c>
      <c r="I143" s="333"/>
      <c r="J143" s="333"/>
      <c r="K143" s="333"/>
      <c r="L143" s="333"/>
    </row>
    <row r="144" spans="1:12" x14ac:dyDescent="0.25">
      <c r="A144" s="496" t="s">
        <v>120</v>
      </c>
      <c r="B144" s="497"/>
      <c r="C144" s="497"/>
      <c r="D144" s="497"/>
      <c r="E144" s="497"/>
      <c r="F144" s="497"/>
      <c r="G144" s="497"/>
      <c r="H144" s="336">
        <v>58912</v>
      </c>
      <c r="I144" s="333"/>
      <c r="J144" s="333"/>
      <c r="K144" s="333"/>
      <c r="L144" s="333"/>
    </row>
    <row r="145" spans="1:12" x14ac:dyDescent="0.25">
      <c r="A145" s="511" t="s">
        <v>121</v>
      </c>
      <c r="B145" s="497"/>
      <c r="C145" s="497"/>
      <c r="D145" s="497"/>
      <c r="E145" s="497"/>
      <c r="F145" s="497"/>
      <c r="G145" s="497"/>
      <c r="H145" s="333"/>
      <c r="I145" s="333"/>
      <c r="J145" s="333"/>
      <c r="K145" s="333"/>
      <c r="L145" s="333"/>
    </row>
    <row r="146" spans="1:12" x14ac:dyDescent="0.25">
      <c r="A146" s="496" t="s">
        <v>122</v>
      </c>
      <c r="B146" s="497"/>
      <c r="C146" s="497"/>
      <c r="D146" s="497"/>
      <c r="E146" s="497"/>
      <c r="F146" s="497"/>
      <c r="G146" s="497"/>
      <c r="H146" s="336">
        <v>789773</v>
      </c>
      <c r="I146" s="333"/>
      <c r="J146" s="333"/>
      <c r="K146" s="333"/>
      <c r="L146" s="333"/>
    </row>
    <row r="147" spans="1:12" x14ac:dyDescent="0.25">
      <c r="A147" s="496" t="s">
        <v>123</v>
      </c>
      <c r="B147" s="497"/>
      <c r="C147" s="497"/>
      <c r="D147" s="497"/>
      <c r="E147" s="497"/>
      <c r="F147" s="497"/>
      <c r="G147" s="497"/>
      <c r="H147" s="333"/>
      <c r="I147" s="333"/>
      <c r="J147" s="333"/>
      <c r="K147" s="333"/>
      <c r="L147" s="333"/>
    </row>
    <row r="148" spans="1:12" x14ac:dyDescent="0.25">
      <c r="A148" s="496" t="s">
        <v>130</v>
      </c>
      <c r="B148" s="497"/>
      <c r="C148" s="497"/>
      <c r="D148" s="497"/>
      <c r="E148" s="497"/>
      <c r="F148" s="497"/>
      <c r="G148" s="497"/>
      <c r="H148" s="336">
        <v>225816</v>
      </c>
      <c r="I148" s="333"/>
      <c r="J148" s="333"/>
      <c r="K148" s="333"/>
      <c r="L148" s="333"/>
    </row>
    <row r="149" spans="1:12" x14ac:dyDescent="0.25">
      <c r="A149" s="496" t="s">
        <v>124</v>
      </c>
      <c r="B149" s="497"/>
      <c r="C149" s="497"/>
      <c r="D149" s="497"/>
      <c r="E149" s="497"/>
      <c r="F149" s="497"/>
      <c r="G149" s="497"/>
      <c r="H149" s="336">
        <v>41502</v>
      </c>
      <c r="I149" s="333"/>
      <c r="J149" s="333"/>
      <c r="K149" s="333"/>
      <c r="L149" s="333"/>
    </row>
    <row r="150" spans="1:12" x14ac:dyDescent="0.25">
      <c r="A150" s="496" t="s">
        <v>125</v>
      </c>
      <c r="B150" s="497"/>
      <c r="C150" s="497"/>
      <c r="D150" s="497"/>
      <c r="E150" s="497"/>
      <c r="F150" s="497"/>
      <c r="G150" s="497"/>
      <c r="H150" s="336">
        <v>118827</v>
      </c>
      <c r="I150" s="333"/>
      <c r="J150" s="333"/>
      <c r="K150" s="333"/>
      <c r="L150" s="333"/>
    </row>
    <row r="151" spans="1:12" x14ac:dyDescent="0.25">
      <c r="A151" s="496" t="s">
        <v>131</v>
      </c>
      <c r="B151" s="497"/>
      <c r="C151" s="497"/>
      <c r="D151" s="497"/>
      <c r="E151" s="497"/>
      <c r="F151" s="497"/>
      <c r="G151" s="497"/>
      <c r="H151" s="336">
        <v>244764</v>
      </c>
      <c r="I151" s="333"/>
      <c r="J151" s="333"/>
      <c r="K151" s="333"/>
      <c r="L151" s="333"/>
    </row>
    <row r="152" spans="1:12" x14ac:dyDescent="0.25">
      <c r="A152" s="496" t="s">
        <v>126</v>
      </c>
      <c r="B152" s="497"/>
      <c r="C152" s="497"/>
      <c r="D152" s="497"/>
      <c r="E152" s="497"/>
      <c r="F152" s="497"/>
      <c r="G152" s="497"/>
      <c r="H152" s="336">
        <v>111266</v>
      </c>
      <c r="I152" s="333"/>
      <c r="J152" s="333"/>
      <c r="K152" s="333"/>
      <c r="L152" s="333"/>
    </row>
    <row r="153" spans="1:12" x14ac:dyDescent="0.25">
      <c r="A153" s="496" t="s">
        <v>127</v>
      </c>
      <c r="B153" s="497"/>
      <c r="C153" s="497"/>
      <c r="D153" s="497"/>
      <c r="E153" s="497"/>
      <c r="F153" s="497"/>
      <c r="G153" s="497"/>
      <c r="H153" s="336">
        <v>58912</v>
      </c>
      <c r="I153" s="333"/>
      <c r="J153" s="333"/>
      <c r="K153" s="333"/>
      <c r="L153" s="333"/>
    </row>
    <row r="154" spans="1:12" x14ac:dyDescent="0.25">
      <c r="A154" s="496" t="s">
        <v>132</v>
      </c>
      <c r="B154" s="497"/>
      <c r="C154" s="497"/>
      <c r="D154" s="497"/>
      <c r="E154" s="497"/>
      <c r="F154" s="497"/>
      <c r="G154" s="497"/>
      <c r="H154" s="336">
        <v>545009</v>
      </c>
      <c r="I154" s="333"/>
      <c r="J154" s="333"/>
      <c r="K154" s="333"/>
      <c r="L154" s="333"/>
    </row>
    <row r="155" spans="1:12" x14ac:dyDescent="0.25">
      <c r="A155" s="496" t="s">
        <v>1336</v>
      </c>
      <c r="B155" s="497"/>
      <c r="C155" s="497"/>
      <c r="D155" s="497"/>
      <c r="E155" s="497"/>
      <c r="F155" s="497"/>
      <c r="G155" s="497"/>
      <c r="H155" s="336">
        <v>8175</v>
      </c>
      <c r="I155" s="333"/>
      <c r="J155" s="333"/>
      <c r="K155" s="333"/>
      <c r="L155" s="333"/>
    </row>
    <row r="156" spans="1:12" x14ac:dyDescent="0.25">
      <c r="A156" s="496" t="s">
        <v>728</v>
      </c>
      <c r="B156" s="497"/>
      <c r="C156" s="497"/>
      <c r="D156" s="497"/>
      <c r="E156" s="497"/>
      <c r="F156" s="497"/>
      <c r="G156" s="497"/>
      <c r="H156" s="336">
        <v>797948</v>
      </c>
      <c r="I156" s="333"/>
      <c r="J156" s="333"/>
      <c r="K156" s="333"/>
      <c r="L156" s="333"/>
    </row>
    <row r="157" spans="1:12" x14ac:dyDescent="0.25">
      <c r="A157" s="511" t="s">
        <v>128</v>
      </c>
      <c r="B157" s="497"/>
      <c r="C157" s="497"/>
      <c r="D157" s="497"/>
      <c r="E157" s="497"/>
      <c r="F157" s="497"/>
      <c r="G157" s="497"/>
      <c r="H157" s="337">
        <v>797948</v>
      </c>
      <c r="I157" s="333"/>
      <c r="J157" s="333"/>
      <c r="K157" s="333"/>
      <c r="L157" s="333"/>
    </row>
  </sheetData>
  <mergeCells count="46">
    <mergeCell ref="A147:G147"/>
    <mergeCell ref="A148:G148"/>
    <mergeCell ref="A71:L71"/>
    <mergeCell ref="F22:F23"/>
    <mergeCell ref="G22:G23"/>
    <mergeCell ref="H22:H23"/>
    <mergeCell ref="I22:K22"/>
    <mergeCell ref="A21:A23"/>
    <mergeCell ref="B21:B23"/>
    <mergeCell ref="C21:C23"/>
    <mergeCell ref="D21:D23"/>
    <mergeCell ref="E21:F21"/>
    <mergeCell ref="G21:L21"/>
    <mergeCell ref="E22:E23"/>
    <mergeCell ref="A7:L7"/>
    <mergeCell ref="A126:L126"/>
    <mergeCell ref="A131:L131"/>
    <mergeCell ref="A136:L136"/>
    <mergeCell ref="A98:L98"/>
    <mergeCell ref="A103:L103"/>
    <mergeCell ref="A113:L113"/>
    <mergeCell ref="A119:L119"/>
    <mergeCell ref="A124:L124"/>
    <mergeCell ref="A25:L25"/>
    <mergeCell ref="A26:L26"/>
    <mergeCell ref="A34:L34"/>
    <mergeCell ref="C12:L12"/>
    <mergeCell ref="D16:E16"/>
    <mergeCell ref="D19:E19"/>
    <mergeCell ref="D18:E18"/>
    <mergeCell ref="D17:E17"/>
    <mergeCell ref="A154:G154"/>
    <mergeCell ref="A155:G155"/>
    <mergeCell ref="A156:G156"/>
    <mergeCell ref="A157:G157"/>
    <mergeCell ref="A149:G149"/>
    <mergeCell ref="A150:G150"/>
    <mergeCell ref="A151:G151"/>
    <mergeCell ref="A142:G142"/>
    <mergeCell ref="A143:G143"/>
    <mergeCell ref="A48:L48"/>
    <mergeCell ref="A152:G152"/>
    <mergeCell ref="A153:G153"/>
    <mergeCell ref="A144:G144"/>
    <mergeCell ref="A145:G145"/>
    <mergeCell ref="A146:G14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colBreaks count="1" manualBreakCount="1">
    <brk id="13" max="15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3"/>
  <sheetViews>
    <sheetView topLeftCell="A150" zoomScale="150" zoomScaleNormal="150" zoomScaleSheetLayoutView="100" workbookViewId="0">
      <selection activeCell="A21" sqref="A21:L163"/>
    </sheetView>
  </sheetViews>
  <sheetFormatPr defaultRowHeight="15" x14ac:dyDescent="0.25"/>
  <cols>
    <col min="1" max="1" width="5" customWidth="1"/>
    <col min="2" max="2" width="13.85546875" customWidth="1"/>
    <col min="3" max="3" width="38.85546875" customWidth="1"/>
    <col min="4" max="9" width="9.42578125" bestFit="1" customWidth="1"/>
    <col min="10" max="10" width="11.85546875" bestFit="1" customWidth="1"/>
    <col min="11" max="13" width="9.42578125" bestFit="1" customWidth="1"/>
    <col min="17" max="17" width="40.140625" customWidth="1"/>
  </cols>
  <sheetData>
    <row r="1" spans="1:12" ht="15.75" x14ac:dyDescent="0.25">
      <c r="A1" s="1"/>
      <c r="B1" s="26"/>
      <c r="C1" s="26"/>
      <c r="D1" s="52"/>
      <c r="E1" s="52"/>
      <c r="F1" s="52"/>
      <c r="G1" s="52"/>
      <c r="H1" s="52"/>
      <c r="I1" s="1" t="s">
        <v>1</v>
      </c>
      <c r="J1" s="26"/>
      <c r="K1" s="26"/>
      <c r="L1" s="26"/>
    </row>
    <row r="2" spans="1:12" ht="15.75" x14ac:dyDescent="0.25">
      <c r="A2" s="1"/>
      <c r="B2" s="26"/>
      <c r="C2" s="26"/>
      <c r="D2" s="52"/>
      <c r="E2" s="52"/>
      <c r="F2" s="52"/>
      <c r="G2" s="52"/>
      <c r="H2" s="52"/>
      <c r="I2" s="1" t="s">
        <v>135</v>
      </c>
      <c r="J2" s="26"/>
      <c r="K2" s="26"/>
      <c r="L2" s="26"/>
    </row>
    <row r="3" spans="1:12" ht="15.75" x14ac:dyDescent="0.25">
      <c r="A3" s="1"/>
      <c r="B3" s="26"/>
      <c r="C3" s="26"/>
      <c r="D3" s="52"/>
      <c r="E3" s="52"/>
      <c r="F3" s="52"/>
      <c r="G3" s="52"/>
      <c r="H3" s="52"/>
      <c r="I3" s="1" t="s">
        <v>53</v>
      </c>
      <c r="J3" s="26"/>
      <c r="K3" s="26"/>
      <c r="L3" s="26"/>
    </row>
    <row r="4" spans="1:12" ht="15.75" x14ac:dyDescent="0.25">
      <c r="A4" s="1"/>
      <c r="B4" s="26"/>
      <c r="C4" s="26"/>
      <c r="D4" s="52"/>
      <c r="E4" s="52"/>
      <c r="F4" s="52"/>
      <c r="G4" s="52"/>
      <c r="H4" s="52"/>
      <c r="I4" s="1" t="s">
        <v>54</v>
      </c>
      <c r="J4" s="26"/>
      <c r="K4" s="26"/>
      <c r="L4" s="26"/>
    </row>
    <row r="5" spans="1:12" ht="15.75" x14ac:dyDescent="0.25">
      <c r="A5" s="1"/>
      <c r="B5" s="26"/>
      <c r="C5" s="26"/>
      <c r="D5" s="52"/>
      <c r="E5" s="52"/>
      <c r="F5" s="52"/>
      <c r="G5" s="52"/>
      <c r="H5" s="52"/>
      <c r="I5" s="1" t="s">
        <v>55</v>
      </c>
      <c r="J5" s="26"/>
      <c r="K5" s="26"/>
      <c r="L5" s="26"/>
    </row>
    <row r="6" spans="1:12" ht="15.75" x14ac:dyDescent="0.25">
      <c r="A6" s="1"/>
      <c r="B6" s="26"/>
      <c r="C6" s="26"/>
      <c r="D6" s="52"/>
      <c r="E6" s="52"/>
      <c r="F6" s="52"/>
      <c r="G6" s="52"/>
      <c r="H6" s="52"/>
      <c r="I6" s="1"/>
      <c r="J6" s="26"/>
      <c r="K6" s="26"/>
      <c r="L6" s="26"/>
    </row>
    <row r="7" spans="1:12" ht="37.5" customHeight="1" x14ac:dyDescent="0.25">
      <c r="A7" s="502" t="s">
        <v>163</v>
      </c>
      <c r="B7" s="503"/>
      <c r="C7" s="503"/>
      <c r="D7" s="503"/>
      <c r="E7" s="503"/>
      <c r="F7" s="503"/>
      <c r="G7" s="503"/>
      <c r="H7" s="503"/>
      <c r="I7" s="503"/>
      <c r="J7" s="503"/>
      <c r="K7" s="503"/>
      <c r="L7" s="503"/>
    </row>
    <row r="8" spans="1:12" x14ac:dyDescent="0.25">
      <c r="A8" s="52"/>
      <c r="B8" s="54"/>
      <c r="C8" s="55"/>
      <c r="D8" s="56" t="s">
        <v>38</v>
      </c>
      <c r="E8" s="57"/>
      <c r="F8" s="58"/>
      <c r="G8" s="58"/>
      <c r="H8" s="58"/>
      <c r="I8" s="58"/>
      <c r="J8" s="58"/>
      <c r="K8" s="58"/>
      <c r="L8" s="52"/>
    </row>
    <row r="9" spans="1:12" x14ac:dyDescent="0.25">
      <c r="A9" s="52"/>
      <c r="B9" s="52"/>
      <c r="C9" s="59"/>
      <c r="D9" s="60"/>
      <c r="E9" s="52"/>
      <c r="F9" s="52"/>
      <c r="G9" s="52"/>
      <c r="H9" s="52"/>
      <c r="I9" s="52"/>
      <c r="J9" s="52"/>
      <c r="K9" s="52"/>
      <c r="L9" s="52"/>
    </row>
    <row r="10" spans="1:12" ht="15.75" x14ac:dyDescent="0.25">
      <c r="A10" s="52"/>
      <c r="B10" s="52"/>
      <c r="C10" s="59"/>
      <c r="D10" s="223" t="s">
        <v>71</v>
      </c>
      <c r="E10" s="52"/>
      <c r="F10" s="52"/>
      <c r="G10" s="62"/>
      <c r="H10" s="52"/>
      <c r="I10" s="52"/>
      <c r="J10" s="52"/>
      <c r="K10" s="52"/>
      <c r="L10" s="52"/>
    </row>
    <row r="11" spans="1:12" x14ac:dyDescent="0.25">
      <c r="A11" s="52"/>
      <c r="B11" s="52"/>
      <c r="C11" s="59"/>
      <c r="D11" s="60"/>
      <c r="E11" s="60"/>
      <c r="F11" s="52"/>
      <c r="G11" s="52"/>
      <c r="H11" s="52"/>
      <c r="I11" s="52"/>
      <c r="J11" s="52"/>
      <c r="K11" s="52"/>
      <c r="L11" s="52"/>
    </row>
    <row r="12" spans="1:12" x14ac:dyDescent="0.25">
      <c r="A12" s="52"/>
      <c r="B12" s="63" t="s">
        <v>39</v>
      </c>
      <c r="C12" s="509" t="s">
        <v>148</v>
      </c>
      <c r="D12" s="510"/>
      <c r="E12" s="510"/>
      <c r="F12" s="510"/>
      <c r="G12" s="510"/>
      <c r="H12" s="510"/>
      <c r="I12" s="510"/>
      <c r="J12" s="510"/>
      <c r="K12" s="510"/>
      <c r="L12" s="510"/>
    </row>
    <row r="13" spans="1:12" x14ac:dyDescent="0.25">
      <c r="A13" s="52"/>
      <c r="B13" s="64"/>
      <c r="C13" s="58"/>
      <c r="D13" s="56" t="s">
        <v>40</v>
      </c>
      <c r="E13" s="57"/>
      <c r="F13" s="58"/>
      <c r="G13" s="65"/>
      <c r="H13" s="58"/>
      <c r="I13" s="58"/>
      <c r="J13" s="58"/>
      <c r="K13" s="58"/>
      <c r="L13" s="58"/>
    </row>
    <row r="14" spans="1:12" x14ac:dyDescent="0.25">
      <c r="A14" s="79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 x14ac:dyDescent="0.25">
      <c r="C15" s="188" t="s">
        <v>729</v>
      </c>
      <c r="D15" s="189"/>
      <c r="E15" s="187"/>
      <c r="F15" s="190"/>
      <c r="G15" s="191"/>
    </row>
    <row r="16" spans="1:12" x14ac:dyDescent="0.25">
      <c r="C16" s="188" t="s">
        <v>115</v>
      </c>
      <c r="D16" s="189"/>
      <c r="E16" s="507" t="s">
        <v>1337</v>
      </c>
      <c r="F16" s="513"/>
      <c r="G16" s="191" t="s">
        <v>116</v>
      </c>
    </row>
    <row r="17" spans="1:12" x14ac:dyDescent="0.25">
      <c r="C17" s="188" t="s">
        <v>117</v>
      </c>
      <c r="D17" s="189"/>
      <c r="E17" s="507" t="s">
        <v>730</v>
      </c>
      <c r="F17" s="513"/>
      <c r="G17" s="191" t="s">
        <v>116</v>
      </c>
    </row>
    <row r="18" spans="1:12" x14ac:dyDescent="0.25">
      <c r="C18" s="188" t="s">
        <v>118</v>
      </c>
      <c r="D18" s="189"/>
      <c r="E18" s="507" t="s">
        <v>1338</v>
      </c>
      <c r="F18" s="513"/>
      <c r="G18" s="191" t="s">
        <v>116</v>
      </c>
    </row>
    <row r="19" spans="1:12" x14ac:dyDescent="0.25">
      <c r="C19" s="188" t="s">
        <v>133</v>
      </c>
      <c r="D19" s="189"/>
      <c r="E19" s="507" t="s">
        <v>411</v>
      </c>
      <c r="F19" s="513"/>
      <c r="G19" s="191" t="s">
        <v>116</v>
      </c>
    </row>
    <row r="20" spans="1:12" x14ac:dyDescent="0.25">
      <c r="C20" s="141" t="s">
        <v>161</v>
      </c>
    </row>
    <row r="21" spans="1:12" x14ac:dyDescent="0.25">
      <c r="A21" s="495" t="s">
        <v>41</v>
      </c>
      <c r="B21" s="499" t="s">
        <v>168</v>
      </c>
      <c r="C21" s="495" t="s">
        <v>42</v>
      </c>
      <c r="D21" s="495" t="s">
        <v>43</v>
      </c>
      <c r="E21" s="495" t="s">
        <v>169</v>
      </c>
      <c r="F21" s="495"/>
      <c r="G21" s="495" t="s">
        <v>170</v>
      </c>
      <c r="H21" s="495"/>
      <c r="I21" s="495"/>
      <c r="J21" s="495"/>
      <c r="K21" s="495"/>
      <c r="L21" s="495"/>
    </row>
    <row r="22" spans="1:12" x14ac:dyDescent="0.25">
      <c r="A22" s="495"/>
      <c r="B22" s="499"/>
      <c r="C22" s="495"/>
      <c r="D22" s="495"/>
      <c r="E22" s="495" t="s">
        <v>173</v>
      </c>
      <c r="F22" s="495" t="s">
        <v>174</v>
      </c>
      <c r="G22" s="495" t="s">
        <v>173</v>
      </c>
      <c r="H22" s="495" t="s">
        <v>175</v>
      </c>
      <c r="I22" s="495" t="s">
        <v>176</v>
      </c>
      <c r="J22" s="495"/>
      <c r="K22" s="495"/>
      <c r="L22" s="339"/>
    </row>
    <row r="23" spans="1:12" x14ac:dyDescent="0.25">
      <c r="A23" s="495"/>
      <c r="B23" s="500"/>
      <c r="C23" s="501"/>
      <c r="D23" s="495"/>
      <c r="E23" s="495"/>
      <c r="F23" s="495"/>
      <c r="G23" s="495"/>
      <c r="H23" s="495"/>
      <c r="I23" s="338" t="s">
        <v>177</v>
      </c>
      <c r="J23" s="338" t="s">
        <v>178</v>
      </c>
      <c r="K23" s="338" t="s">
        <v>179</v>
      </c>
      <c r="L23" s="338" t="s">
        <v>180</v>
      </c>
    </row>
    <row r="24" spans="1:12" x14ac:dyDescent="0.25">
      <c r="A24" s="340">
        <v>1</v>
      </c>
      <c r="B24" s="341">
        <v>2</v>
      </c>
      <c r="C24" s="340">
        <v>3</v>
      </c>
      <c r="D24" s="342">
        <v>4</v>
      </c>
      <c r="E24" s="343">
        <v>5</v>
      </c>
      <c r="F24" s="343">
        <v>6</v>
      </c>
      <c r="G24" s="342">
        <v>7</v>
      </c>
      <c r="H24" s="340">
        <v>8</v>
      </c>
      <c r="I24" s="344">
        <v>9</v>
      </c>
      <c r="J24" s="344">
        <v>10</v>
      </c>
      <c r="K24" s="344">
        <v>11</v>
      </c>
      <c r="L24" s="344">
        <v>12</v>
      </c>
    </row>
    <row r="25" spans="1:12" x14ac:dyDescent="0.25">
      <c r="A25" s="512" t="s">
        <v>731</v>
      </c>
      <c r="B25" s="497"/>
      <c r="C25" s="497"/>
      <c r="D25" s="497"/>
      <c r="E25" s="497"/>
      <c r="F25" s="497"/>
      <c r="G25" s="497"/>
      <c r="H25" s="497"/>
      <c r="I25" s="497"/>
      <c r="J25" s="497"/>
      <c r="K25" s="497"/>
      <c r="L25" s="497"/>
    </row>
    <row r="26" spans="1:12" x14ac:dyDescent="0.25">
      <c r="A26" s="496" t="s">
        <v>732</v>
      </c>
      <c r="B26" s="497"/>
      <c r="C26" s="497"/>
      <c r="D26" s="497"/>
      <c r="E26" s="497"/>
      <c r="F26" s="497"/>
      <c r="G26" s="497"/>
      <c r="H26" s="497"/>
      <c r="I26" s="497"/>
      <c r="J26" s="497"/>
      <c r="K26" s="497"/>
      <c r="L26" s="497"/>
    </row>
    <row r="27" spans="1:12" ht="60" x14ac:dyDescent="0.25">
      <c r="A27" s="346" t="s">
        <v>183</v>
      </c>
      <c r="B27" s="347" t="s">
        <v>414</v>
      </c>
      <c r="C27" s="345" t="s">
        <v>733</v>
      </c>
      <c r="D27" s="348" t="s">
        <v>44</v>
      </c>
      <c r="E27" s="349"/>
      <c r="F27" s="350">
        <v>2</v>
      </c>
      <c r="G27" s="350">
        <v>18461.18</v>
      </c>
      <c r="H27" s="350">
        <v>36922</v>
      </c>
      <c r="I27" s="350">
        <v>28347</v>
      </c>
      <c r="J27" s="350">
        <v>1120</v>
      </c>
      <c r="K27" s="350">
        <v>226</v>
      </c>
      <c r="L27" s="350">
        <v>7455</v>
      </c>
    </row>
    <row r="28" spans="1:12" ht="48" x14ac:dyDescent="0.25">
      <c r="A28" s="351" t="s">
        <v>416</v>
      </c>
      <c r="B28" s="347" t="s">
        <v>417</v>
      </c>
      <c r="C28" s="345" t="s">
        <v>418</v>
      </c>
      <c r="D28" s="348" t="s">
        <v>67</v>
      </c>
      <c r="E28" s="349"/>
      <c r="F28" s="350">
        <v>2</v>
      </c>
      <c r="G28" s="350"/>
      <c r="H28" s="350"/>
      <c r="I28" s="350"/>
      <c r="J28" s="350"/>
      <c r="K28" s="350"/>
      <c r="L28" s="350"/>
    </row>
    <row r="29" spans="1:12" ht="36" x14ac:dyDescent="0.25">
      <c r="A29" s="346" t="s">
        <v>193</v>
      </c>
      <c r="B29" s="347" t="s">
        <v>1186</v>
      </c>
      <c r="C29" s="345" t="s">
        <v>1335</v>
      </c>
      <c r="D29" s="348" t="s">
        <v>44</v>
      </c>
      <c r="E29" s="349"/>
      <c r="F29" s="350">
        <v>1</v>
      </c>
      <c r="G29" s="350">
        <v>1718.33</v>
      </c>
      <c r="H29" s="350">
        <v>1718</v>
      </c>
      <c r="I29" s="350">
        <v>1070</v>
      </c>
      <c r="J29" s="350">
        <v>570</v>
      </c>
      <c r="K29" s="350">
        <v>171</v>
      </c>
      <c r="L29" s="350">
        <v>78</v>
      </c>
    </row>
    <row r="30" spans="1:12" ht="36" x14ac:dyDescent="0.25">
      <c r="A30" s="351" t="s">
        <v>421</v>
      </c>
      <c r="B30" s="347" t="s">
        <v>422</v>
      </c>
      <c r="C30" s="345" t="s">
        <v>734</v>
      </c>
      <c r="D30" s="348" t="s">
        <v>44</v>
      </c>
      <c r="E30" s="349"/>
      <c r="F30" s="352" t="s">
        <v>424</v>
      </c>
      <c r="G30" s="350"/>
      <c r="H30" s="350"/>
      <c r="I30" s="350"/>
      <c r="J30" s="350"/>
      <c r="K30" s="350"/>
      <c r="L30" s="350"/>
    </row>
    <row r="31" spans="1:12" ht="48" x14ac:dyDescent="0.25">
      <c r="A31" s="346" t="s">
        <v>202</v>
      </c>
      <c r="B31" s="347" t="s">
        <v>425</v>
      </c>
      <c r="C31" s="345" t="s">
        <v>426</v>
      </c>
      <c r="D31" s="348" t="s">
        <v>44</v>
      </c>
      <c r="E31" s="349"/>
      <c r="F31" s="350">
        <v>4</v>
      </c>
      <c r="G31" s="350">
        <v>682.04</v>
      </c>
      <c r="H31" s="350">
        <v>2728</v>
      </c>
      <c r="I31" s="350">
        <v>2077</v>
      </c>
      <c r="J31" s="350">
        <v>505</v>
      </c>
      <c r="K31" s="350">
        <v>151</v>
      </c>
      <c r="L31" s="350">
        <v>146</v>
      </c>
    </row>
    <row r="32" spans="1:12" ht="36" x14ac:dyDescent="0.25">
      <c r="A32" s="351" t="s">
        <v>427</v>
      </c>
      <c r="B32" s="347" t="s">
        <v>428</v>
      </c>
      <c r="C32" s="345" t="s">
        <v>429</v>
      </c>
      <c r="D32" s="348" t="s">
        <v>44</v>
      </c>
      <c r="E32" s="349"/>
      <c r="F32" s="352" t="s">
        <v>430</v>
      </c>
      <c r="G32" s="350"/>
      <c r="H32" s="350"/>
      <c r="I32" s="350"/>
      <c r="J32" s="350"/>
      <c r="K32" s="350"/>
      <c r="L32" s="350"/>
    </row>
    <row r="33" spans="1:12" ht="36" x14ac:dyDescent="0.25">
      <c r="A33" s="351" t="s">
        <v>431</v>
      </c>
      <c r="B33" s="347" t="s">
        <v>432</v>
      </c>
      <c r="C33" s="345" t="s">
        <v>433</v>
      </c>
      <c r="D33" s="348" t="s">
        <v>44</v>
      </c>
      <c r="E33" s="349"/>
      <c r="F33" s="350">
        <v>2</v>
      </c>
      <c r="G33" s="350">
        <v>119385.24</v>
      </c>
      <c r="H33" s="350">
        <v>238770</v>
      </c>
      <c r="I33" s="350"/>
      <c r="J33" s="350"/>
      <c r="K33" s="350"/>
      <c r="L33" s="350"/>
    </row>
    <row r="34" spans="1:12" x14ac:dyDescent="0.25">
      <c r="A34" s="496" t="s">
        <v>735</v>
      </c>
      <c r="B34" s="497"/>
      <c r="C34" s="497"/>
      <c r="D34" s="497"/>
      <c r="E34" s="497"/>
      <c r="F34" s="497"/>
      <c r="G34" s="497"/>
      <c r="H34" s="497"/>
      <c r="I34" s="497"/>
      <c r="J34" s="497"/>
      <c r="K34" s="497"/>
      <c r="L34" s="497"/>
    </row>
    <row r="35" spans="1:12" ht="36" x14ac:dyDescent="0.25">
      <c r="A35" s="346" t="s">
        <v>215</v>
      </c>
      <c r="B35" s="347" t="s">
        <v>435</v>
      </c>
      <c r="C35" s="345" t="s">
        <v>436</v>
      </c>
      <c r="D35" s="348" t="s">
        <v>44</v>
      </c>
      <c r="E35" s="349"/>
      <c r="F35" s="350">
        <v>2</v>
      </c>
      <c r="G35" s="350">
        <v>1954.08</v>
      </c>
      <c r="H35" s="350">
        <v>3908</v>
      </c>
      <c r="I35" s="350">
        <v>3731</v>
      </c>
      <c r="J35" s="350">
        <v>60</v>
      </c>
      <c r="K35" s="350">
        <v>2</v>
      </c>
      <c r="L35" s="350">
        <v>117</v>
      </c>
    </row>
    <row r="36" spans="1:12" ht="36" x14ac:dyDescent="0.25">
      <c r="A36" s="346" t="s">
        <v>219</v>
      </c>
      <c r="B36" s="347" t="s">
        <v>437</v>
      </c>
      <c r="C36" s="345" t="s">
        <v>438</v>
      </c>
      <c r="D36" s="348" t="s">
        <v>44</v>
      </c>
      <c r="E36" s="349"/>
      <c r="F36" s="350">
        <v>2</v>
      </c>
      <c r="G36" s="350">
        <v>1029.6600000000001</v>
      </c>
      <c r="H36" s="350">
        <v>2059</v>
      </c>
      <c r="I36" s="350"/>
      <c r="J36" s="350"/>
      <c r="K36" s="350"/>
      <c r="L36" s="350">
        <v>2059</v>
      </c>
    </row>
    <row r="37" spans="1:12" ht="36" x14ac:dyDescent="0.25">
      <c r="A37" s="346" t="s">
        <v>224</v>
      </c>
      <c r="B37" s="347" t="s">
        <v>439</v>
      </c>
      <c r="C37" s="345" t="s">
        <v>440</v>
      </c>
      <c r="D37" s="348" t="s">
        <v>44</v>
      </c>
      <c r="E37" s="349"/>
      <c r="F37" s="350">
        <v>2</v>
      </c>
      <c r="G37" s="350">
        <v>1972.63</v>
      </c>
      <c r="H37" s="350">
        <v>3945</v>
      </c>
      <c r="I37" s="350">
        <v>3731</v>
      </c>
      <c r="J37" s="350">
        <v>63</v>
      </c>
      <c r="K37" s="350">
        <v>3</v>
      </c>
      <c r="L37" s="350">
        <v>151</v>
      </c>
    </row>
    <row r="38" spans="1:12" ht="36" x14ac:dyDescent="0.25">
      <c r="A38" s="346" t="s">
        <v>228</v>
      </c>
      <c r="B38" s="347" t="s">
        <v>441</v>
      </c>
      <c r="C38" s="345" t="s">
        <v>442</v>
      </c>
      <c r="D38" s="348" t="s">
        <v>44</v>
      </c>
      <c r="E38" s="349"/>
      <c r="F38" s="350">
        <v>2</v>
      </c>
      <c r="G38" s="350">
        <v>1029.6600000000001</v>
      </c>
      <c r="H38" s="350">
        <v>2059</v>
      </c>
      <c r="I38" s="350"/>
      <c r="J38" s="350"/>
      <c r="K38" s="350"/>
      <c r="L38" s="350">
        <v>2059</v>
      </c>
    </row>
    <row r="39" spans="1:12" ht="36" x14ac:dyDescent="0.25">
      <c r="A39" s="346" t="s">
        <v>232</v>
      </c>
      <c r="B39" s="347" t="s">
        <v>443</v>
      </c>
      <c r="C39" s="345" t="s">
        <v>444</v>
      </c>
      <c r="D39" s="348" t="s">
        <v>44</v>
      </c>
      <c r="E39" s="349"/>
      <c r="F39" s="350">
        <v>1</v>
      </c>
      <c r="G39" s="350">
        <v>2167.14</v>
      </c>
      <c r="H39" s="350">
        <v>2167</v>
      </c>
      <c r="I39" s="350">
        <v>2017</v>
      </c>
      <c r="J39" s="350">
        <v>43</v>
      </c>
      <c r="K39" s="350">
        <v>3</v>
      </c>
      <c r="L39" s="350">
        <v>107</v>
      </c>
    </row>
    <row r="40" spans="1:12" ht="36" x14ac:dyDescent="0.25">
      <c r="A40" s="346" t="s">
        <v>236</v>
      </c>
      <c r="B40" s="347" t="s">
        <v>445</v>
      </c>
      <c r="C40" s="345" t="s">
        <v>446</v>
      </c>
      <c r="D40" s="348" t="s">
        <v>44</v>
      </c>
      <c r="E40" s="349"/>
      <c r="F40" s="350">
        <v>1</v>
      </c>
      <c r="G40" s="350">
        <v>1416.91</v>
      </c>
      <c r="H40" s="350">
        <v>1417</v>
      </c>
      <c r="I40" s="350"/>
      <c r="J40" s="350"/>
      <c r="K40" s="350"/>
      <c r="L40" s="350">
        <v>1417</v>
      </c>
    </row>
    <row r="41" spans="1:12" ht="48" x14ac:dyDescent="0.25">
      <c r="A41" s="346" t="s">
        <v>242</v>
      </c>
      <c r="B41" s="347" t="s">
        <v>447</v>
      </c>
      <c r="C41" s="345" t="s">
        <v>448</v>
      </c>
      <c r="D41" s="348" t="s">
        <v>44</v>
      </c>
      <c r="E41" s="349"/>
      <c r="F41" s="350">
        <v>3</v>
      </c>
      <c r="G41" s="350">
        <v>1015.79</v>
      </c>
      <c r="H41" s="350">
        <v>3047</v>
      </c>
      <c r="I41" s="350">
        <v>2252</v>
      </c>
      <c r="J41" s="350">
        <v>235</v>
      </c>
      <c r="K41" s="350">
        <v>75</v>
      </c>
      <c r="L41" s="350">
        <v>560</v>
      </c>
    </row>
    <row r="42" spans="1:12" ht="36" x14ac:dyDescent="0.25">
      <c r="A42" s="346" t="s">
        <v>246</v>
      </c>
      <c r="B42" s="347" t="s">
        <v>449</v>
      </c>
      <c r="C42" s="345" t="s">
        <v>450</v>
      </c>
      <c r="D42" s="348" t="s">
        <v>44</v>
      </c>
      <c r="E42" s="349"/>
      <c r="F42" s="350">
        <v>3</v>
      </c>
      <c r="G42" s="350">
        <v>21672.67</v>
      </c>
      <c r="H42" s="350">
        <v>65018</v>
      </c>
      <c r="I42" s="350"/>
      <c r="J42" s="350"/>
      <c r="K42" s="350"/>
      <c r="L42" s="350">
        <v>65018</v>
      </c>
    </row>
    <row r="43" spans="1:12" ht="24" x14ac:dyDescent="0.25">
      <c r="A43" s="346" t="s">
        <v>249</v>
      </c>
      <c r="B43" s="347" t="s">
        <v>451</v>
      </c>
      <c r="C43" s="345" t="s">
        <v>452</v>
      </c>
      <c r="D43" s="348" t="s">
        <v>44</v>
      </c>
      <c r="E43" s="349"/>
      <c r="F43" s="350">
        <v>3</v>
      </c>
      <c r="G43" s="350">
        <v>985.03</v>
      </c>
      <c r="H43" s="350">
        <v>2955</v>
      </c>
      <c r="I43" s="350"/>
      <c r="J43" s="350"/>
      <c r="K43" s="350"/>
      <c r="L43" s="350">
        <v>2955</v>
      </c>
    </row>
    <row r="44" spans="1:12" ht="36" x14ac:dyDescent="0.25">
      <c r="A44" s="346" t="s">
        <v>253</v>
      </c>
      <c r="B44" s="347" t="s">
        <v>457</v>
      </c>
      <c r="C44" s="345" t="s">
        <v>458</v>
      </c>
      <c r="D44" s="348" t="s">
        <v>44</v>
      </c>
      <c r="E44" s="349"/>
      <c r="F44" s="350">
        <v>3</v>
      </c>
      <c r="G44" s="350">
        <v>3575.91</v>
      </c>
      <c r="H44" s="350">
        <v>10728</v>
      </c>
      <c r="I44" s="350">
        <v>6050</v>
      </c>
      <c r="J44" s="350">
        <v>4617</v>
      </c>
      <c r="K44" s="350">
        <v>1206</v>
      </c>
      <c r="L44" s="350">
        <v>61</v>
      </c>
    </row>
    <row r="45" spans="1:12" ht="36" x14ac:dyDescent="0.25">
      <c r="A45" s="346" t="s">
        <v>256</v>
      </c>
      <c r="B45" s="347" t="s">
        <v>459</v>
      </c>
      <c r="C45" s="345" t="s">
        <v>460</v>
      </c>
      <c r="D45" s="348" t="s">
        <v>44</v>
      </c>
      <c r="E45" s="349"/>
      <c r="F45" s="350">
        <v>3</v>
      </c>
      <c r="G45" s="350">
        <v>9858.85</v>
      </c>
      <c r="H45" s="350">
        <v>29577</v>
      </c>
      <c r="I45" s="350"/>
      <c r="J45" s="350"/>
      <c r="K45" s="350"/>
      <c r="L45" s="350">
        <v>29577</v>
      </c>
    </row>
    <row r="46" spans="1:12" ht="36" x14ac:dyDescent="0.25">
      <c r="A46" s="346" t="s">
        <v>259</v>
      </c>
      <c r="B46" s="347" t="s">
        <v>453</v>
      </c>
      <c r="C46" s="345" t="s">
        <v>454</v>
      </c>
      <c r="D46" s="348" t="s">
        <v>44</v>
      </c>
      <c r="E46" s="349"/>
      <c r="F46" s="350">
        <v>2</v>
      </c>
      <c r="G46" s="350">
        <v>3547.28</v>
      </c>
      <c r="H46" s="350">
        <v>7095</v>
      </c>
      <c r="I46" s="350">
        <v>4033</v>
      </c>
      <c r="J46" s="350">
        <v>3028</v>
      </c>
      <c r="K46" s="350">
        <v>789</v>
      </c>
      <c r="L46" s="350">
        <v>34</v>
      </c>
    </row>
    <row r="47" spans="1:12" ht="36" x14ac:dyDescent="0.25">
      <c r="A47" s="346" t="s">
        <v>264</v>
      </c>
      <c r="B47" s="347" t="s">
        <v>455</v>
      </c>
      <c r="C47" s="345" t="s">
        <v>456</v>
      </c>
      <c r="D47" s="348" t="s">
        <v>44</v>
      </c>
      <c r="E47" s="349"/>
      <c r="F47" s="350">
        <v>2</v>
      </c>
      <c r="G47" s="350">
        <v>1110.7</v>
      </c>
      <c r="H47" s="350">
        <v>2221</v>
      </c>
      <c r="I47" s="350"/>
      <c r="J47" s="350"/>
      <c r="K47" s="350"/>
      <c r="L47" s="350">
        <v>2221</v>
      </c>
    </row>
    <row r="48" spans="1:12" x14ac:dyDescent="0.25">
      <c r="A48" s="496" t="s">
        <v>736</v>
      </c>
      <c r="B48" s="497"/>
      <c r="C48" s="497"/>
      <c r="D48" s="497"/>
      <c r="E48" s="497"/>
      <c r="F48" s="497"/>
      <c r="G48" s="497"/>
      <c r="H48" s="497"/>
      <c r="I48" s="497"/>
      <c r="J48" s="497"/>
      <c r="K48" s="497"/>
      <c r="L48" s="497"/>
    </row>
    <row r="49" spans="1:12" ht="60" x14ac:dyDescent="0.25">
      <c r="A49" s="346" t="s">
        <v>268</v>
      </c>
      <c r="B49" s="347" t="s">
        <v>462</v>
      </c>
      <c r="C49" s="345" t="s">
        <v>463</v>
      </c>
      <c r="D49" s="348" t="s">
        <v>464</v>
      </c>
      <c r="E49" s="349"/>
      <c r="F49" s="352" t="s">
        <v>737</v>
      </c>
      <c r="G49" s="350">
        <v>189963.18</v>
      </c>
      <c r="H49" s="350">
        <v>3799</v>
      </c>
      <c r="I49" s="350">
        <v>1997</v>
      </c>
      <c r="J49" s="350">
        <v>1760</v>
      </c>
      <c r="K49" s="350">
        <v>398</v>
      </c>
      <c r="L49" s="350">
        <v>42</v>
      </c>
    </row>
    <row r="50" spans="1:12" ht="48" x14ac:dyDescent="0.25">
      <c r="A50" s="346" t="s">
        <v>272</v>
      </c>
      <c r="B50" s="347" t="s">
        <v>466</v>
      </c>
      <c r="C50" s="345" t="s">
        <v>738</v>
      </c>
      <c r="D50" s="348" t="s">
        <v>338</v>
      </c>
      <c r="E50" s="349"/>
      <c r="F50" s="352" t="s">
        <v>739</v>
      </c>
      <c r="G50" s="350">
        <v>173.56</v>
      </c>
      <c r="H50" s="350">
        <v>364</v>
      </c>
      <c r="I50" s="350"/>
      <c r="J50" s="350"/>
      <c r="K50" s="350"/>
      <c r="L50" s="350">
        <v>364</v>
      </c>
    </row>
    <row r="51" spans="1:12" ht="60" x14ac:dyDescent="0.25">
      <c r="A51" s="346" t="s">
        <v>276</v>
      </c>
      <c r="B51" s="347" t="s">
        <v>469</v>
      </c>
      <c r="C51" s="345" t="s">
        <v>470</v>
      </c>
      <c r="D51" s="348" t="s">
        <v>464</v>
      </c>
      <c r="E51" s="349"/>
      <c r="F51" s="352" t="s">
        <v>471</v>
      </c>
      <c r="G51" s="350">
        <v>193261</v>
      </c>
      <c r="H51" s="350">
        <v>8697</v>
      </c>
      <c r="I51" s="350">
        <v>4606</v>
      </c>
      <c r="J51" s="350">
        <v>3972</v>
      </c>
      <c r="K51" s="350">
        <v>895</v>
      </c>
      <c r="L51" s="350">
        <v>119</v>
      </c>
    </row>
    <row r="52" spans="1:12" ht="48" x14ac:dyDescent="0.25">
      <c r="A52" s="346" t="s">
        <v>279</v>
      </c>
      <c r="B52" s="347" t="s">
        <v>472</v>
      </c>
      <c r="C52" s="345" t="s">
        <v>740</v>
      </c>
      <c r="D52" s="348" t="s">
        <v>338</v>
      </c>
      <c r="E52" s="349"/>
      <c r="F52" s="352" t="s">
        <v>474</v>
      </c>
      <c r="G52" s="350">
        <v>224.13</v>
      </c>
      <c r="H52" s="350">
        <v>1059</v>
      </c>
      <c r="I52" s="350"/>
      <c r="J52" s="350"/>
      <c r="K52" s="350"/>
      <c r="L52" s="350">
        <v>1059</v>
      </c>
    </row>
    <row r="53" spans="1:12" ht="60" x14ac:dyDescent="0.25">
      <c r="A53" s="346" t="s">
        <v>348</v>
      </c>
      <c r="B53" s="347" t="s">
        <v>475</v>
      </c>
      <c r="C53" s="345" t="s">
        <v>476</v>
      </c>
      <c r="D53" s="348" t="s">
        <v>464</v>
      </c>
      <c r="E53" s="349"/>
      <c r="F53" s="352" t="s">
        <v>477</v>
      </c>
      <c r="G53" s="350">
        <v>227742.11</v>
      </c>
      <c r="H53" s="350">
        <v>1139</v>
      </c>
      <c r="I53" s="350">
        <v>597</v>
      </c>
      <c r="J53" s="350">
        <v>522</v>
      </c>
      <c r="K53" s="350">
        <v>120</v>
      </c>
      <c r="L53" s="350">
        <v>20</v>
      </c>
    </row>
    <row r="54" spans="1:12" ht="48" x14ac:dyDescent="0.25">
      <c r="A54" s="346" t="s">
        <v>351</v>
      </c>
      <c r="B54" s="347" t="s">
        <v>478</v>
      </c>
      <c r="C54" s="345" t="s">
        <v>479</v>
      </c>
      <c r="D54" s="348" t="s">
        <v>338</v>
      </c>
      <c r="E54" s="349"/>
      <c r="F54" s="352" t="s">
        <v>480</v>
      </c>
      <c r="G54" s="350">
        <v>406.27</v>
      </c>
      <c r="H54" s="350">
        <v>213</v>
      </c>
      <c r="I54" s="350"/>
      <c r="J54" s="350"/>
      <c r="K54" s="350"/>
      <c r="L54" s="350">
        <v>213</v>
      </c>
    </row>
    <row r="55" spans="1:12" ht="60" x14ac:dyDescent="0.25">
      <c r="A55" s="346" t="s">
        <v>354</v>
      </c>
      <c r="B55" s="347" t="s">
        <v>481</v>
      </c>
      <c r="C55" s="345" t="s">
        <v>482</v>
      </c>
      <c r="D55" s="348" t="s">
        <v>464</v>
      </c>
      <c r="E55" s="349"/>
      <c r="F55" s="352" t="s">
        <v>483</v>
      </c>
      <c r="G55" s="350">
        <v>239236.58</v>
      </c>
      <c r="H55" s="350">
        <v>1435</v>
      </c>
      <c r="I55" s="350">
        <v>765</v>
      </c>
      <c r="J55" s="350">
        <v>637</v>
      </c>
      <c r="K55" s="350">
        <v>146</v>
      </c>
      <c r="L55" s="350">
        <v>33</v>
      </c>
    </row>
    <row r="56" spans="1:12" ht="48" x14ac:dyDescent="0.25">
      <c r="A56" s="346" t="s">
        <v>356</v>
      </c>
      <c r="B56" s="347" t="s">
        <v>336</v>
      </c>
      <c r="C56" s="345" t="s">
        <v>741</v>
      </c>
      <c r="D56" s="348" t="s">
        <v>338</v>
      </c>
      <c r="E56" s="349"/>
      <c r="F56" s="352" t="s">
        <v>485</v>
      </c>
      <c r="G56" s="350">
        <v>466.54</v>
      </c>
      <c r="H56" s="350">
        <v>294</v>
      </c>
      <c r="I56" s="350"/>
      <c r="J56" s="350"/>
      <c r="K56" s="350"/>
      <c r="L56" s="350">
        <v>294</v>
      </c>
    </row>
    <row r="57" spans="1:12" ht="60" x14ac:dyDescent="0.25">
      <c r="A57" s="346" t="s">
        <v>358</v>
      </c>
      <c r="B57" s="347" t="s">
        <v>486</v>
      </c>
      <c r="C57" s="345" t="s">
        <v>487</v>
      </c>
      <c r="D57" s="348" t="s">
        <v>464</v>
      </c>
      <c r="E57" s="349"/>
      <c r="F57" s="352" t="s">
        <v>488</v>
      </c>
      <c r="G57" s="350">
        <v>269894.53000000003</v>
      </c>
      <c r="H57" s="350">
        <v>1889</v>
      </c>
      <c r="I57" s="350">
        <v>971</v>
      </c>
      <c r="J57" s="350">
        <v>895</v>
      </c>
      <c r="K57" s="350">
        <v>206</v>
      </c>
      <c r="L57" s="350">
        <v>23</v>
      </c>
    </row>
    <row r="58" spans="1:12" ht="60" x14ac:dyDescent="0.25">
      <c r="A58" s="346" t="s">
        <v>362</v>
      </c>
      <c r="B58" s="347" t="s">
        <v>493</v>
      </c>
      <c r="C58" s="345" t="s">
        <v>742</v>
      </c>
      <c r="D58" s="348" t="s">
        <v>338</v>
      </c>
      <c r="E58" s="349"/>
      <c r="F58" s="352" t="s">
        <v>495</v>
      </c>
      <c r="G58" s="350">
        <v>1113.6500000000001</v>
      </c>
      <c r="H58" s="350">
        <v>234</v>
      </c>
      <c r="I58" s="350"/>
      <c r="J58" s="350"/>
      <c r="K58" s="350"/>
      <c r="L58" s="350">
        <v>234</v>
      </c>
    </row>
    <row r="59" spans="1:12" x14ac:dyDescent="0.25">
      <c r="A59" s="346" t="s">
        <v>364</v>
      </c>
      <c r="B59" s="347" t="s">
        <v>489</v>
      </c>
      <c r="C59" s="345" t="s">
        <v>490</v>
      </c>
      <c r="D59" s="348" t="s">
        <v>44</v>
      </c>
      <c r="E59" s="349"/>
      <c r="F59" s="350">
        <v>2</v>
      </c>
      <c r="G59" s="350">
        <v>153.75</v>
      </c>
      <c r="H59" s="350">
        <v>308</v>
      </c>
      <c r="I59" s="350"/>
      <c r="J59" s="350"/>
      <c r="K59" s="350"/>
      <c r="L59" s="350">
        <v>308</v>
      </c>
    </row>
    <row r="60" spans="1:12" ht="24" x14ac:dyDescent="0.25">
      <c r="A60" s="346" t="s">
        <v>368</v>
      </c>
      <c r="B60" s="347" t="s">
        <v>491</v>
      </c>
      <c r="C60" s="345" t="s">
        <v>492</v>
      </c>
      <c r="D60" s="348" t="s">
        <v>44</v>
      </c>
      <c r="E60" s="349"/>
      <c r="F60" s="350">
        <v>2</v>
      </c>
      <c r="G60" s="350">
        <v>138.76</v>
      </c>
      <c r="H60" s="350">
        <v>278</v>
      </c>
      <c r="I60" s="350"/>
      <c r="J60" s="350"/>
      <c r="K60" s="350"/>
      <c r="L60" s="350">
        <v>278</v>
      </c>
    </row>
    <row r="61" spans="1:12" ht="60" x14ac:dyDescent="0.25">
      <c r="A61" s="346" t="s">
        <v>370</v>
      </c>
      <c r="B61" s="347" t="s">
        <v>496</v>
      </c>
      <c r="C61" s="345" t="s">
        <v>497</v>
      </c>
      <c r="D61" s="348" t="s">
        <v>464</v>
      </c>
      <c r="E61" s="349"/>
      <c r="F61" s="352" t="s">
        <v>743</v>
      </c>
      <c r="G61" s="350">
        <v>278988.26</v>
      </c>
      <c r="H61" s="350">
        <v>13112</v>
      </c>
      <c r="I61" s="350">
        <v>6824</v>
      </c>
      <c r="J61" s="350">
        <v>6082</v>
      </c>
      <c r="K61" s="350">
        <v>1403</v>
      </c>
      <c r="L61" s="350">
        <v>206</v>
      </c>
    </row>
    <row r="62" spans="1:12" ht="48" x14ac:dyDescent="0.25">
      <c r="A62" s="346" t="s">
        <v>372</v>
      </c>
      <c r="B62" s="347" t="s">
        <v>499</v>
      </c>
      <c r="C62" s="345" t="s">
        <v>744</v>
      </c>
      <c r="D62" s="348" t="s">
        <v>338</v>
      </c>
      <c r="E62" s="349"/>
      <c r="F62" s="352" t="s">
        <v>501</v>
      </c>
      <c r="G62" s="350">
        <v>1072.9000000000001</v>
      </c>
      <c r="H62" s="350">
        <v>3943</v>
      </c>
      <c r="I62" s="350"/>
      <c r="J62" s="350"/>
      <c r="K62" s="350"/>
      <c r="L62" s="350">
        <v>3943</v>
      </c>
    </row>
    <row r="63" spans="1:12" ht="24" x14ac:dyDescent="0.25">
      <c r="A63" s="346" t="s">
        <v>376</v>
      </c>
      <c r="B63" s="347" t="s">
        <v>502</v>
      </c>
      <c r="C63" s="345" t="s">
        <v>503</v>
      </c>
      <c r="D63" s="348" t="s">
        <v>44</v>
      </c>
      <c r="E63" s="349"/>
      <c r="F63" s="350">
        <v>4</v>
      </c>
      <c r="G63" s="350">
        <v>705.68</v>
      </c>
      <c r="H63" s="350">
        <v>2823</v>
      </c>
      <c r="I63" s="350"/>
      <c r="J63" s="350"/>
      <c r="K63" s="350"/>
      <c r="L63" s="350">
        <v>2823</v>
      </c>
    </row>
    <row r="64" spans="1:12" ht="24" x14ac:dyDescent="0.25">
      <c r="A64" s="346" t="s">
        <v>380</v>
      </c>
      <c r="B64" s="347" t="s">
        <v>504</v>
      </c>
      <c r="C64" s="345" t="s">
        <v>505</v>
      </c>
      <c r="D64" s="348" t="s">
        <v>44</v>
      </c>
      <c r="E64" s="349"/>
      <c r="F64" s="350">
        <v>1</v>
      </c>
      <c r="G64" s="350">
        <v>457.71</v>
      </c>
      <c r="H64" s="350">
        <v>458</v>
      </c>
      <c r="I64" s="350"/>
      <c r="J64" s="350"/>
      <c r="K64" s="350"/>
      <c r="L64" s="350">
        <v>458</v>
      </c>
    </row>
    <row r="65" spans="1:12" ht="48" x14ac:dyDescent="0.25">
      <c r="A65" s="346" t="s">
        <v>384</v>
      </c>
      <c r="B65" s="347" t="s">
        <v>506</v>
      </c>
      <c r="C65" s="345" t="s">
        <v>507</v>
      </c>
      <c r="D65" s="348" t="s">
        <v>44</v>
      </c>
      <c r="E65" s="349"/>
      <c r="F65" s="350">
        <v>2</v>
      </c>
      <c r="G65" s="350">
        <v>281.01</v>
      </c>
      <c r="H65" s="350">
        <v>562</v>
      </c>
      <c r="I65" s="350"/>
      <c r="J65" s="350"/>
      <c r="K65" s="350"/>
      <c r="L65" s="350">
        <v>562</v>
      </c>
    </row>
    <row r="66" spans="1:12" ht="48" x14ac:dyDescent="0.25">
      <c r="A66" s="346" t="s">
        <v>388</v>
      </c>
      <c r="B66" s="347" t="s">
        <v>508</v>
      </c>
      <c r="C66" s="345" t="s">
        <v>745</v>
      </c>
      <c r="D66" s="348" t="s">
        <v>44</v>
      </c>
      <c r="E66" s="349"/>
      <c r="F66" s="350">
        <v>1</v>
      </c>
      <c r="G66" s="350">
        <v>1664.1</v>
      </c>
      <c r="H66" s="350">
        <v>1664</v>
      </c>
      <c r="I66" s="350"/>
      <c r="J66" s="350"/>
      <c r="K66" s="350"/>
      <c r="L66" s="350">
        <v>1664</v>
      </c>
    </row>
    <row r="67" spans="1:12" ht="60" x14ac:dyDescent="0.25">
      <c r="A67" s="346" t="s">
        <v>390</v>
      </c>
      <c r="B67" s="347" t="s">
        <v>510</v>
      </c>
      <c r="C67" s="345" t="s">
        <v>511</v>
      </c>
      <c r="D67" s="348" t="s">
        <v>464</v>
      </c>
      <c r="E67" s="349"/>
      <c r="F67" s="352" t="s">
        <v>512</v>
      </c>
      <c r="G67" s="350">
        <v>299239.02</v>
      </c>
      <c r="H67" s="350">
        <v>1795</v>
      </c>
      <c r="I67" s="350">
        <v>956</v>
      </c>
      <c r="J67" s="350">
        <v>797</v>
      </c>
      <c r="K67" s="350">
        <v>184</v>
      </c>
      <c r="L67" s="350">
        <v>42</v>
      </c>
    </row>
    <row r="68" spans="1:12" ht="60" x14ac:dyDescent="0.25">
      <c r="A68" s="346" t="s">
        <v>391</v>
      </c>
      <c r="B68" s="347" t="s">
        <v>340</v>
      </c>
      <c r="C68" s="345" t="s">
        <v>513</v>
      </c>
      <c r="D68" s="348" t="s">
        <v>338</v>
      </c>
      <c r="E68" s="349"/>
      <c r="F68" s="352" t="s">
        <v>495</v>
      </c>
      <c r="G68" s="350">
        <v>1333.08</v>
      </c>
      <c r="H68" s="350">
        <v>280</v>
      </c>
      <c r="I68" s="350"/>
      <c r="J68" s="350"/>
      <c r="K68" s="350"/>
      <c r="L68" s="350">
        <v>280</v>
      </c>
    </row>
    <row r="69" spans="1:12" ht="60" x14ac:dyDescent="0.25">
      <c r="A69" s="346" t="s">
        <v>395</v>
      </c>
      <c r="B69" s="347" t="s">
        <v>514</v>
      </c>
      <c r="C69" s="345" t="s">
        <v>746</v>
      </c>
      <c r="D69" s="348" t="s">
        <v>44</v>
      </c>
      <c r="E69" s="349"/>
      <c r="F69" s="350">
        <v>1</v>
      </c>
      <c r="G69" s="350">
        <v>637.41</v>
      </c>
      <c r="H69" s="350">
        <v>637</v>
      </c>
      <c r="I69" s="350"/>
      <c r="J69" s="350"/>
      <c r="K69" s="350"/>
      <c r="L69" s="350">
        <v>637</v>
      </c>
    </row>
    <row r="70" spans="1:12" ht="48" x14ac:dyDescent="0.25">
      <c r="A70" s="346" t="s">
        <v>398</v>
      </c>
      <c r="B70" s="347" t="s">
        <v>516</v>
      </c>
      <c r="C70" s="345" t="s">
        <v>517</v>
      </c>
      <c r="D70" s="348" t="s">
        <v>44</v>
      </c>
      <c r="E70" s="349"/>
      <c r="F70" s="350">
        <v>2</v>
      </c>
      <c r="G70" s="350">
        <v>738.76</v>
      </c>
      <c r="H70" s="350">
        <v>1478</v>
      </c>
      <c r="I70" s="350"/>
      <c r="J70" s="350"/>
      <c r="K70" s="350"/>
      <c r="L70" s="350">
        <v>1478</v>
      </c>
    </row>
    <row r="71" spans="1:12" x14ac:dyDescent="0.25">
      <c r="A71" s="496" t="s">
        <v>747</v>
      </c>
      <c r="B71" s="497"/>
      <c r="C71" s="497"/>
      <c r="D71" s="497"/>
      <c r="E71" s="497"/>
      <c r="F71" s="497"/>
      <c r="G71" s="497"/>
      <c r="H71" s="497"/>
      <c r="I71" s="497"/>
      <c r="J71" s="497"/>
      <c r="K71" s="497"/>
      <c r="L71" s="497"/>
    </row>
    <row r="72" spans="1:12" ht="24" x14ac:dyDescent="0.25">
      <c r="A72" s="346" t="s">
        <v>404</v>
      </c>
      <c r="B72" s="347" t="s">
        <v>519</v>
      </c>
      <c r="C72" s="345" t="s">
        <v>520</v>
      </c>
      <c r="D72" s="348" t="s">
        <v>44</v>
      </c>
      <c r="E72" s="349"/>
      <c r="F72" s="350">
        <v>4</v>
      </c>
      <c r="G72" s="350">
        <v>589.84</v>
      </c>
      <c r="H72" s="350">
        <v>2359</v>
      </c>
      <c r="I72" s="350">
        <v>742</v>
      </c>
      <c r="J72" s="350">
        <v>1558</v>
      </c>
      <c r="K72" s="350">
        <v>488</v>
      </c>
      <c r="L72" s="350">
        <v>59</v>
      </c>
    </row>
    <row r="73" spans="1:12" x14ac:dyDescent="0.25">
      <c r="A73" s="346" t="s">
        <v>521</v>
      </c>
      <c r="B73" s="347" t="s">
        <v>522</v>
      </c>
      <c r="C73" s="345" t="s">
        <v>523</v>
      </c>
      <c r="D73" s="348" t="s">
        <v>44</v>
      </c>
      <c r="E73" s="349"/>
      <c r="F73" s="350">
        <v>4</v>
      </c>
      <c r="G73" s="350">
        <v>463.44</v>
      </c>
      <c r="H73" s="350">
        <v>1854</v>
      </c>
      <c r="I73" s="350"/>
      <c r="J73" s="350"/>
      <c r="K73" s="350"/>
      <c r="L73" s="350">
        <v>1854</v>
      </c>
    </row>
    <row r="74" spans="1:12" ht="24" x14ac:dyDescent="0.25">
      <c r="A74" s="346" t="s">
        <v>524</v>
      </c>
      <c r="B74" s="347" t="s">
        <v>525</v>
      </c>
      <c r="C74" s="345" t="s">
        <v>526</v>
      </c>
      <c r="D74" s="348" t="s">
        <v>44</v>
      </c>
      <c r="E74" s="349"/>
      <c r="F74" s="350">
        <v>2</v>
      </c>
      <c r="G74" s="350">
        <v>883.64</v>
      </c>
      <c r="H74" s="350">
        <v>1767</v>
      </c>
      <c r="I74" s="350">
        <v>533</v>
      </c>
      <c r="J74" s="350">
        <v>1168</v>
      </c>
      <c r="K74" s="350">
        <v>366</v>
      </c>
      <c r="L74" s="350">
        <v>66</v>
      </c>
    </row>
    <row r="75" spans="1:12" x14ac:dyDescent="0.25">
      <c r="A75" s="346" t="s">
        <v>527</v>
      </c>
      <c r="B75" s="347" t="s">
        <v>528</v>
      </c>
      <c r="C75" s="345" t="s">
        <v>529</v>
      </c>
      <c r="D75" s="348" t="s">
        <v>44</v>
      </c>
      <c r="E75" s="349"/>
      <c r="F75" s="350">
        <v>2</v>
      </c>
      <c r="G75" s="350">
        <v>393.23</v>
      </c>
      <c r="H75" s="350">
        <v>786</v>
      </c>
      <c r="I75" s="350"/>
      <c r="J75" s="350"/>
      <c r="K75" s="350"/>
      <c r="L75" s="350">
        <v>786</v>
      </c>
    </row>
    <row r="76" spans="1:12" ht="24" x14ac:dyDescent="0.25">
      <c r="A76" s="346" t="s">
        <v>530</v>
      </c>
      <c r="B76" s="347" t="s">
        <v>525</v>
      </c>
      <c r="C76" s="345" t="s">
        <v>531</v>
      </c>
      <c r="D76" s="348" t="s">
        <v>44</v>
      </c>
      <c r="E76" s="349"/>
      <c r="F76" s="352" t="s">
        <v>532</v>
      </c>
      <c r="G76" s="350">
        <v>883.64</v>
      </c>
      <c r="H76" s="350">
        <v>5302</v>
      </c>
      <c r="I76" s="350">
        <v>1599</v>
      </c>
      <c r="J76" s="350">
        <v>3505</v>
      </c>
      <c r="K76" s="350">
        <v>1097</v>
      </c>
      <c r="L76" s="350">
        <v>198</v>
      </c>
    </row>
    <row r="77" spans="1:12" x14ac:dyDescent="0.25">
      <c r="A77" s="346" t="s">
        <v>533</v>
      </c>
      <c r="B77" s="347" t="s">
        <v>534</v>
      </c>
      <c r="C77" s="345" t="s">
        <v>535</v>
      </c>
      <c r="D77" s="348" t="s">
        <v>44</v>
      </c>
      <c r="E77" s="349"/>
      <c r="F77" s="350">
        <v>3</v>
      </c>
      <c r="G77" s="350">
        <v>688.26</v>
      </c>
      <c r="H77" s="350">
        <v>2065</v>
      </c>
      <c r="I77" s="350"/>
      <c r="J77" s="350"/>
      <c r="K77" s="350"/>
      <c r="L77" s="350">
        <v>2065</v>
      </c>
    </row>
    <row r="78" spans="1:12" x14ac:dyDescent="0.25">
      <c r="A78" s="346" t="s">
        <v>536</v>
      </c>
      <c r="B78" s="347" t="s">
        <v>537</v>
      </c>
      <c r="C78" s="345" t="s">
        <v>538</v>
      </c>
      <c r="D78" s="348" t="s">
        <v>44</v>
      </c>
      <c r="E78" s="349"/>
      <c r="F78" s="350">
        <v>3</v>
      </c>
      <c r="G78" s="350">
        <v>565.53</v>
      </c>
      <c r="H78" s="350">
        <v>1697</v>
      </c>
      <c r="I78" s="350"/>
      <c r="J78" s="350"/>
      <c r="K78" s="350"/>
      <c r="L78" s="350">
        <v>1697</v>
      </c>
    </row>
    <row r="79" spans="1:12" ht="24" x14ac:dyDescent="0.25">
      <c r="A79" s="346" t="s">
        <v>539</v>
      </c>
      <c r="B79" s="347" t="s">
        <v>540</v>
      </c>
      <c r="C79" s="345" t="s">
        <v>541</v>
      </c>
      <c r="D79" s="348" t="s">
        <v>44</v>
      </c>
      <c r="E79" s="349"/>
      <c r="F79" s="350">
        <v>2</v>
      </c>
      <c r="G79" s="350">
        <v>1169.97</v>
      </c>
      <c r="H79" s="350">
        <v>2340</v>
      </c>
      <c r="I79" s="350">
        <v>695</v>
      </c>
      <c r="J79" s="350">
        <v>1558</v>
      </c>
      <c r="K79" s="350">
        <v>488</v>
      </c>
      <c r="L79" s="350">
        <v>87</v>
      </c>
    </row>
    <row r="80" spans="1:12" x14ac:dyDescent="0.25">
      <c r="A80" s="346" t="s">
        <v>542</v>
      </c>
      <c r="B80" s="347" t="s">
        <v>543</v>
      </c>
      <c r="C80" s="345" t="s">
        <v>544</v>
      </c>
      <c r="D80" s="348" t="s">
        <v>44</v>
      </c>
      <c r="E80" s="349"/>
      <c r="F80" s="350">
        <v>2</v>
      </c>
      <c r="G80" s="350">
        <v>1203.53</v>
      </c>
      <c r="H80" s="350">
        <v>2407</v>
      </c>
      <c r="I80" s="350"/>
      <c r="J80" s="350"/>
      <c r="K80" s="350"/>
      <c r="L80" s="350">
        <v>2407</v>
      </c>
    </row>
    <row r="81" spans="1:12" x14ac:dyDescent="0.25">
      <c r="A81" s="496" t="s">
        <v>748</v>
      </c>
      <c r="B81" s="497"/>
      <c r="C81" s="497"/>
      <c r="D81" s="497"/>
      <c r="E81" s="497"/>
      <c r="F81" s="497"/>
      <c r="G81" s="497"/>
      <c r="H81" s="497"/>
      <c r="I81" s="497"/>
      <c r="J81" s="497"/>
      <c r="K81" s="497"/>
      <c r="L81" s="497"/>
    </row>
    <row r="82" spans="1:12" ht="36" x14ac:dyDescent="0.25">
      <c r="A82" s="346" t="s">
        <v>545</v>
      </c>
      <c r="B82" s="347" t="s">
        <v>546</v>
      </c>
      <c r="C82" s="345" t="s">
        <v>547</v>
      </c>
      <c r="D82" s="348" t="s">
        <v>548</v>
      </c>
      <c r="E82" s="349"/>
      <c r="F82" s="352" t="s">
        <v>549</v>
      </c>
      <c r="G82" s="350">
        <v>1892.37</v>
      </c>
      <c r="H82" s="350">
        <v>36</v>
      </c>
      <c r="I82" s="350"/>
      <c r="J82" s="350"/>
      <c r="K82" s="350"/>
      <c r="L82" s="350">
        <v>36</v>
      </c>
    </row>
    <row r="83" spans="1:12" ht="36" x14ac:dyDescent="0.25">
      <c r="A83" s="346" t="s">
        <v>550</v>
      </c>
      <c r="B83" s="347" t="s">
        <v>551</v>
      </c>
      <c r="C83" s="345" t="s">
        <v>552</v>
      </c>
      <c r="D83" s="348" t="s">
        <v>464</v>
      </c>
      <c r="E83" s="349"/>
      <c r="F83" s="352" t="s">
        <v>553</v>
      </c>
      <c r="G83" s="350">
        <v>112238.26</v>
      </c>
      <c r="H83" s="350">
        <v>123</v>
      </c>
      <c r="I83" s="350">
        <v>111</v>
      </c>
      <c r="J83" s="350">
        <v>12</v>
      </c>
      <c r="K83" s="350">
        <v>5</v>
      </c>
      <c r="L83" s="350"/>
    </row>
    <row r="84" spans="1:12" ht="48" x14ac:dyDescent="0.25">
      <c r="A84" s="346" t="s">
        <v>554</v>
      </c>
      <c r="B84" s="347" t="s">
        <v>555</v>
      </c>
      <c r="C84" s="345" t="s">
        <v>556</v>
      </c>
      <c r="D84" s="348" t="s">
        <v>44</v>
      </c>
      <c r="E84" s="349"/>
      <c r="F84" s="350">
        <v>2</v>
      </c>
      <c r="G84" s="350">
        <v>89.28</v>
      </c>
      <c r="H84" s="350">
        <v>179</v>
      </c>
      <c r="I84" s="350"/>
      <c r="J84" s="350"/>
      <c r="K84" s="350"/>
      <c r="L84" s="350">
        <v>179</v>
      </c>
    </row>
    <row r="85" spans="1:12" ht="24" x14ac:dyDescent="0.25">
      <c r="A85" s="346" t="s">
        <v>557</v>
      </c>
      <c r="B85" s="347" t="s">
        <v>558</v>
      </c>
      <c r="C85" s="345" t="s">
        <v>559</v>
      </c>
      <c r="D85" s="348" t="s">
        <v>338</v>
      </c>
      <c r="E85" s="349"/>
      <c r="F85" s="352" t="s">
        <v>560</v>
      </c>
      <c r="G85" s="350">
        <v>769.91</v>
      </c>
      <c r="H85" s="350">
        <v>6159</v>
      </c>
      <c r="I85" s="350"/>
      <c r="J85" s="350"/>
      <c r="K85" s="350"/>
      <c r="L85" s="350">
        <v>6159</v>
      </c>
    </row>
    <row r="86" spans="1:12" ht="27.75" x14ac:dyDescent="0.25">
      <c r="A86" s="346" t="s">
        <v>561</v>
      </c>
      <c r="B86" s="347" t="s">
        <v>562</v>
      </c>
      <c r="C86" s="345" t="s">
        <v>563</v>
      </c>
      <c r="D86" s="348" t="s">
        <v>222</v>
      </c>
      <c r="E86" s="349"/>
      <c r="F86" s="352" t="s">
        <v>564</v>
      </c>
      <c r="G86" s="350">
        <v>56463.41</v>
      </c>
      <c r="H86" s="350">
        <v>5082</v>
      </c>
      <c r="I86" s="350">
        <v>2723</v>
      </c>
      <c r="J86" s="350">
        <v>236</v>
      </c>
      <c r="K86" s="350"/>
      <c r="L86" s="350">
        <v>2123</v>
      </c>
    </row>
    <row r="87" spans="1:12" ht="36" x14ac:dyDescent="0.25">
      <c r="A87" s="346" t="s">
        <v>565</v>
      </c>
      <c r="B87" s="347" t="s">
        <v>566</v>
      </c>
      <c r="C87" s="345" t="s">
        <v>567</v>
      </c>
      <c r="D87" s="348" t="s">
        <v>44</v>
      </c>
      <c r="E87" s="349"/>
      <c r="F87" s="350">
        <v>1</v>
      </c>
      <c r="G87" s="350">
        <v>551.29999999999995</v>
      </c>
      <c r="H87" s="350">
        <v>551</v>
      </c>
      <c r="I87" s="350"/>
      <c r="J87" s="350"/>
      <c r="K87" s="350"/>
      <c r="L87" s="350">
        <v>551</v>
      </c>
    </row>
    <row r="88" spans="1:12" ht="36" x14ac:dyDescent="0.25">
      <c r="A88" s="346" t="s">
        <v>568</v>
      </c>
      <c r="B88" s="347" t="s">
        <v>569</v>
      </c>
      <c r="C88" s="345" t="s">
        <v>570</v>
      </c>
      <c r="D88" s="348" t="s">
        <v>44</v>
      </c>
      <c r="E88" s="349"/>
      <c r="F88" s="350">
        <v>2</v>
      </c>
      <c r="G88" s="350">
        <v>307.51</v>
      </c>
      <c r="H88" s="350">
        <v>615</v>
      </c>
      <c r="I88" s="350"/>
      <c r="J88" s="350"/>
      <c r="K88" s="350"/>
      <c r="L88" s="350">
        <v>615</v>
      </c>
    </row>
    <row r="89" spans="1:12" ht="36" x14ac:dyDescent="0.25">
      <c r="A89" s="346" t="s">
        <v>571</v>
      </c>
      <c r="B89" s="347" t="s">
        <v>572</v>
      </c>
      <c r="C89" s="345" t="s">
        <v>573</v>
      </c>
      <c r="D89" s="348" t="s">
        <v>44</v>
      </c>
      <c r="E89" s="349"/>
      <c r="F89" s="350">
        <v>2</v>
      </c>
      <c r="G89" s="350">
        <v>395.92</v>
      </c>
      <c r="H89" s="350">
        <v>792</v>
      </c>
      <c r="I89" s="350"/>
      <c r="J89" s="350"/>
      <c r="K89" s="350"/>
      <c r="L89" s="350">
        <v>792</v>
      </c>
    </row>
    <row r="90" spans="1:12" ht="48" x14ac:dyDescent="0.25">
      <c r="A90" s="346" t="s">
        <v>574</v>
      </c>
      <c r="B90" s="347" t="s">
        <v>575</v>
      </c>
      <c r="C90" s="345" t="s">
        <v>576</v>
      </c>
      <c r="D90" s="348" t="s">
        <v>44</v>
      </c>
      <c r="E90" s="349"/>
      <c r="F90" s="350">
        <v>2</v>
      </c>
      <c r="G90" s="350">
        <v>289.83</v>
      </c>
      <c r="H90" s="350">
        <v>580</v>
      </c>
      <c r="I90" s="350"/>
      <c r="J90" s="350"/>
      <c r="K90" s="350"/>
      <c r="L90" s="350">
        <v>580</v>
      </c>
    </row>
    <row r="91" spans="1:12" ht="48" x14ac:dyDescent="0.25">
      <c r="A91" s="346" t="s">
        <v>577</v>
      </c>
      <c r="B91" s="347" t="s">
        <v>578</v>
      </c>
      <c r="C91" s="345" t="s">
        <v>579</v>
      </c>
      <c r="D91" s="348" t="s">
        <v>44</v>
      </c>
      <c r="E91" s="349"/>
      <c r="F91" s="350">
        <v>2</v>
      </c>
      <c r="G91" s="350">
        <v>495.77</v>
      </c>
      <c r="H91" s="350">
        <v>992</v>
      </c>
      <c r="I91" s="350"/>
      <c r="J91" s="350"/>
      <c r="K91" s="350"/>
      <c r="L91" s="350">
        <v>992</v>
      </c>
    </row>
    <row r="92" spans="1:12" x14ac:dyDescent="0.25">
      <c r="A92" s="496" t="s">
        <v>749</v>
      </c>
      <c r="B92" s="497"/>
      <c r="C92" s="497"/>
      <c r="D92" s="497"/>
      <c r="E92" s="497"/>
      <c r="F92" s="497"/>
      <c r="G92" s="497"/>
      <c r="H92" s="497"/>
      <c r="I92" s="497"/>
      <c r="J92" s="497"/>
      <c r="K92" s="497"/>
      <c r="L92" s="497"/>
    </row>
    <row r="93" spans="1:12" ht="36" x14ac:dyDescent="0.25">
      <c r="A93" s="346" t="s">
        <v>580</v>
      </c>
      <c r="B93" s="347" t="s">
        <v>604</v>
      </c>
      <c r="C93" s="345" t="s">
        <v>605</v>
      </c>
      <c r="D93" s="348" t="s">
        <v>464</v>
      </c>
      <c r="E93" s="349"/>
      <c r="F93" s="352" t="s">
        <v>750</v>
      </c>
      <c r="G93" s="350">
        <v>53891.519999999997</v>
      </c>
      <c r="H93" s="350">
        <v>6467</v>
      </c>
      <c r="I93" s="350">
        <v>6050</v>
      </c>
      <c r="J93" s="350">
        <v>312</v>
      </c>
      <c r="K93" s="350">
        <v>53</v>
      </c>
      <c r="L93" s="350">
        <v>105</v>
      </c>
    </row>
    <row r="94" spans="1:12" ht="60" x14ac:dyDescent="0.25">
      <c r="A94" s="346" t="s">
        <v>584</v>
      </c>
      <c r="B94" s="347" t="s">
        <v>608</v>
      </c>
      <c r="C94" s="345" t="s">
        <v>751</v>
      </c>
      <c r="D94" s="348" t="s">
        <v>338</v>
      </c>
      <c r="E94" s="349"/>
      <c r="F94" s="350">
        <v>12</v>
      </c>
      <c r="G94" s="350">
        <v>1326.54</v>
      </c>
      <c r="H94" s="350">
        <v>15918</v>
      </c>
      <c r="I94" s="350"/>
      <c r="J94" s="350"/>
      <c r="K94" s="350"/>
      <c r="L94" s="350">
        <v>15918</v>
      </c>
    </row>
    <row r="95" spans="1:12" ht="60" x14ac:dyDescent="0.25">
      <c r="A95" s="346" t="s">
        <v>587</v>
      </c>
      <c r="B95" s="347" t="s">
        <v>611</v>
      </c>
      <c r="C95" s="345" t="s">
        <v>612</v>
      </c>
      <c r="D95" s="348" t="s">
        <v>44</v>
      </c>
      <c r="E95" s="349"/>
      <c r="F95" s="350">
        <v>2</v>
      </c>
      <c r="G95" s="350">
        <v>1724.25</v>
      </c>
      <c r="H95" s="350">
        <v>3449</v>
      </c>
      <c r="I95" s="350"/>
      <c r="J95" s="350"/>
      <c r="K95" s="350"/>
      <c r="L95" s="350">
        <v>3449</v>
      </c>
    </row>
    <row r="96" spans="1:12" ht="48" x14ac:dyDescent="0.25">
      <c r="A96" s="346" t="s">
        <v>590</v>
      </c>
      <c r="B96" s="347" t="s">
        <v>614</v>
      </c>
      <c r="C96" s="345" t="s">
        <v>615</v>
      </c>
      <c r="D96" s="348" t="s">
        <v>44</v>
      </c>
      <c r="E96" s="349"/>
      <c r="F96" s="350">
        <v>2</v>
      </c>
      <c r="G96" s="350">
        <v>1360.49</v>
      </c>
      <c r="H96" s="350">
        <v>2721</v>
      </c>
      <c r="I96" s="350"/>
      <c r="J96" s="350"/>
      <c r="K96" s="350"/>
      <c r="L96" s="350">
        <v>2721</v>
      </c>
    </row>
    <row r="97" spans="1:12" x14ac:dyDescent="0.25">
      <c r="A97" s="496" t="s">
        <v>752</v>
      </c>
      <c r="B97" s="497"/>
      <c r="C97" s="497"/>
      <c r="D97" s="497"/>
      <c r="E97" s="497"/>
      <c r="F97" s="497"/>
      <c r="G97" s="497"/>
      <c r="H97" s="497"/>
      <c r="I97" s="497"/>
      <c r="J97" s="497"/>
      <c r="K97" s="497"/>
      <c r="L97" s="497"/>
    </row>
    <row r="98" spans="1:12" ht="36" x14ac:dyDescent="0.25">
      <c r="A98" s="346" t="s">
        <v>593</v>
      </c>
      <c r="B98" s="347" t="s">
        <v>618</v>
      </c>
      <c r="C98" s="345" t="s">
        <v>753</v>
      </c>
      <c r="D98" s="348" t="s">
        <v>620</v>
      </c>
      <c r="E98" s="349"/>
      <c r="F98" s="352" t="s">
        <v>754</v>
      </c>
      <c r="G98" s="350">
        <v>5762.31</v>
      </c>
      <c r="H98" s="350">
        <v>8643</v>
      </c>
      <c r="I98" s="350">
        <v>2951</v>
      </c>
      <c r="J98" s="350">
        <v>5692</v>
      </c>
      <c r="K98" s="350">
        <v>2294</v>
      </c>
      <c r="L98" s="350"/>
    </row>
    <row r="99" spans="1:12" ht="24" x14ac:dyDescent="0.25">
      <c r="A99" s="346" t="s">
        <v>596</v>
      </c>
      <c r="B99" s="347" t="s">
        <v>623</v>
      </c>
      <c r="C99" s="345" t="s">
        <v>624</v>
      </c>
      <c r="D99" s="348" t="s">
        <v>44</v>
      </c>
      <c r="E99" s="349"/>
      <c r="F99" s="350">
        <v>2</v>
      </c>
      <c r="G99" s="350">
        <v>2067.38</v>
      </c>
      <c r="H99" s="350">
        <v>4135</v>
      </c>
      <c r="I99" s="350"/>
      <c r="J99" s="350"/>
      <c r="K99" s="350"/>
      <c r="L99" s="350">
        <v>4135</v>
      </c>
    </row>
    <row r="100" spans="1:12" ht="24" x14ac:dyDescent="0.25">
      <c r="A100" s="346" t="s">
        <v>599</v>
      </c>
      <c r="B100" s="347" t="s">
        <v>626</v>
      </c>
      <c r="C100" s="345" t="s">
        <v>627</v>
      </c>
      <c r="D100" s="348" t="s">
        <v>44</v>
      </c>
      <c r="E100" s="349"/>
      <c r="F100" s="350">
        <v>1</v>
      </c>
      <c r="G100" s="350">
        <v>1397.59</v>
      </c>
      <c r="H100" s="350">
        <v>1398</v>
      </c>
      <c r="I100" s="350"/>
      <c r="J100" s="350"/>
      <c r="K100" s="350"/>
      <c r="L100" s="350">
        <v>1398</v>
      </c>
    </row>
    <row r="101" spans="1:12" x14ac:dyDescent="0.25">
      <c r="A101" s="346" t="s">
        <v>603</v>
      </c>
      <c r="B101" s="347" t="s">
        <v>623</v>
      </c>
      <c r="C101" s="345" t="s">
        <v>755</v>
      </c>
      <c r="D101" s="348" t="s">
        <v>44</v>
      </c>
      <c r="E101" s="349"/>
      <c r="F101" s="350">
        <v>1</v>
      </c>
      <c r="G101" s="350">
        <v>2067.38</v>
      </c>
      <c r="H101" s="350">
        <v>2067</v>
      </c>
      <c r="I101" s="350"/>
      <c r="J101" s="350"/>
      <c r="K101" s="350"/>
      <c r="L101" s="350">
        <v>2067</v>
      </c>
    </row>
    <row r="102" spans="1:12" ht="36" x14ac:dyDescent="0.25">
      <c r="A102" s="346" t="s">
        <v>607</v>
      </c>
      <c r="B102" s="347" t="s">
        <v>641</v>
      </c>
      <c r="C102" s="345" t="s">
        <v>642</v>
      </c>
      <c r="D102" s="348" t="s">
        <v>44</v>
      </c>
      <c r="E102" s="349"/>
      <c r="F102" s="350">
        <v>1</v>
      </c>
      <c r="G102" s="350">
        <v>2160.3000000000002</v>
      </c>
      <c r="H102" s="350">
        <v>2160</v>
      </c>
      <c r="I102" s="350"/>
      <c r="J102" s="350"/>
      <c r="K102" s="350"/>
      <c r="L102" s="350">
        <v>2160</v>
      </c>
    </row>
    <row r="103" spans="1:12" ht="24" x14ac:dyDescent="0.25">
      <c r="A103" s="346" t="s">
        <v>610</v>
      </c>
      <c r="B103" s="347" t="s">
        <v>756</v>
      </c>
      <c r="C103" s="345" t="s">
        <v>757</v>
      </c>
      <c r="D103" s="348" t="s">
        <v>44</v>
      </c>
      <c r="E103" s="349"/>
      <c r="F103" s="350">
        <v>1</v>
      </c>
      <c r="G103" s="350">
        <v>1151.6099999999999</v>
      </c>
      <c r="H103" s="350">
        <v>1152</v>
      </c>
      <c r="I103" s="350"/>
      <c r="J103" s="350"/>
      <c r="K103" s="350"/>
      <c r="L103" s="350">
        <v>1152</v>
      </c>
    </row>
    <row r="104" spans="1:12" ht="24" x14ac:dyDescent="0.25">
      <c r="A104" s="346" t="s">
        <v>613</v>
      </c>
      <c r="B104" s="347" t="s">
        <v>758</v>
      </c>
      <c r="C104" s="345" t="s">
        <v>759</v>
      </c>
      <c r="D104" s="348" t="s">
        <v>44</v>
      </c>
      <c r="E104" s="349"/>
      <c r="F104" s="350">
        <v>1</v>
      </c>
      <c r="G104" s="350">
        <v>3194.47</v>
      </c>
      <c r="H104" s="350">
        <v>3194</v>
      </c>
      <c r="I104" s="350"/>
      <c r="J104" s="350"/>
      <c r="K104" s="350"/>
      <c r="L104" s="350">
        <v>3194</v>
      </c>
    </row>
    <row r="105" spans="1:12" ht="24" x14ac:dyDescent="0.25">
      <c r="A105" s="346" t="s">
        <v>617</v>
      </c>
      <c r="B105" s="347" t="s">
        <v>632</v>
      </c>
      <c r="C105" s="345" t="s">
        <v>760</v>
      </c>
      <c r="D105" s="348" t="s">
        <v>44</v>
      </c>
      <c r="E105" s="349"/>
      <c r="F105" s="350">
        <v>4</v>
      </c>
      <c r="G105" s="350">
        <v>1082.53</v>
      </c>
      <c r="H105" s="350">
        <v>4330</v>
      </c>
      <c r="I105" s="350"/>
      <c r="J105" s="350"/>
      <c r="K105" s="350"/>
      <c r="L105" s="350">
        <v>4330</v>
      </c>
    </row>
    <row r="106" spans="1:12" ht="24" x14ac:dyDescent="0.25">
      <c r="A106" s="346" t="s">
        <v>622</v>
      </c>
      <c r="B106" s="347" t="s">
        <v>761</v>
      </c>
      <c r="C106" s="345" t="s">
        <v>762</v>
      </c>
      <c r="D106" s="348" t="s">
        <v>44</v>
      </c>
      <c r="E106" s="349"/>
      <c r="F106" s="350">
        <v>2</v>
      </c>
      <c r="G106" s="350">
        <v>1644.77</v>
      </c>
      <c r="H106" s="350">
        <v>3290</v>
      </c>
      <c r="I106" s="350"/>
      <c r="J106" s="350"/>
      <c r="K106" s="350"/>
      <c r="L106" s="350">
        <v>3290</v>
      </c>
    </row>
    <row r="107" spans="1:12" ht="24" x14ac:dyDescent="0.25">
      <c r="A107" s="346" t="s">
        <v>625</v>
      </c>
      <c r="B107" s="347" t="s">
        <v>629</v>
      </c>
      <c r="C107" s="345" t="s">
        <v>763</v>
      </c>
      <c r="D107" s="348" t="s">
        <v>44</v>
      </c>
      <c r="E107" s="349"/>
      <c r="F107" s="350">
        <v>2</v>
      </c>
      <c r="G107" s="350">
        <v>464.02</v>
      </c>
      <c r="H107" s="350">
        <v>928</v>
      </c>
      <c r="I107" s="350"/>
      <c r="J107" s="350"/>
      <c r="K107" s="350"/>
      <c r="L107" s="350">
        <v>928</v>
      </c>
    </row>
    <row r="108" spans="1:12" ht="24" x14ac:dyDescent="0.25">
      <c r="A108" s="346" t="s">
        <v>628</v>
      </c>
      <c r="B108" s="347" t="s">
        <v>764</v>
      </c>
      <c r="C108" s="345" t="s">
        <v>765</v>
      </c>
      <c r="D108" s="348" t="s">
        <v>620</v>
      </c>
      <c r="E108" s="349"/>
      <c r="F108" s="352" t="s">
        <v>766</v>
      </c>
      <c r="G108" s="350">
        <v>8490.33</v>
      </c>
      <c r="H108" s="350">
        <v>1698</v>
      </c>
      <c r="I108" s="350">
        <v>581</v>
      </c>
      <c r="J108" s="350">
        <v>1117</v>
      </c>
      <c r="K108" s="350">
        <v>451</v>
      </c>
      <c r="L108" s="350"/>
    </row>
    <row r="109" spans="1:12" ht="60" x14ac:dyDescent="0.25">
      <c r="A109" s="346" t="s">
        <v>631</v>
      </c>
      <c r="B109" s="347" t="s">
        <v>767</v>
      </c>
      <c r="C109" s="345" t="s">
        <v>768</v>
      </c>
      <c r="D109" s="348" t="s">
        <v>44</v>
      </c>
      <c r="E109" s="349"/>
      <c r="F109" s="350">
        <v>1</v>
      </c>
      <c r="G109" s="350">
        <v>947.58</v>
      </c>
      <c r="H109" s="350">
        <v>948</v>
      </c>
      <c r="I109" s="350"/>
      <c r="J109" s="350"/>
      <c r="K109" s="350"/>
      <c r="L109" s="350">
        <v>948</v>
      </c>
    </row>
    <row r="110" spans="1:12" ht="48" x14ac:dyDescent="0.25">
      <c r="A110" s="346" t="s">
        <v>634</v>
      </c>
      <c r="B110" s="347" t="s">
        <v>769</v>
      </c>
      <c r="C110" s="345" t="s">
        <v>770</v>
      </c>
      <c r="D110" s="348" t="s">
        <v>44</v>
      </c>
      <c r="E110" s="349"/>
      <c r="F110" s="350">
        <v>1</v>
      </c>
      <c r="G110" s="350">
        <v>1524.75</v>
      </c>
      <c r="H110" s="350">
        <v>1525</v>
      </c>
      <c r="I110" s="350"/>
      <c r="J110" s="350"/>
      <c r="K110" s="350"/>
      <c r="L110" s="350">
        <v>1525</v>
      </c>
    </row>
    <row r="111" spans="1:12" x14ac:dyDescent="0.25">
      <c r="A111" s="496" t="s">
        <v>771</v>
      </c>
      <c r="B111" s="497"/>
      <c r="C111" s="497"/>
      <c r="D111" s="497"/>
      <c r="E111" s="497"/>
      <c r="F111" s="497"/>
      <c r="G111" s="497"/>
      <c r="H111" s="497"/>
      <c r="I111" s="497"/>
      <c r="J111" s="497"/>
      <c r="K111" s="497"/>
      <c r="L111" s="497"/>
    </row>
    <row r="112" spans="1:12" ht="48" x14ac:dyDescent="0.25">
      <c r="A112" s="346" t="s">
        <v>637</v>
      </c>
      <c r="B112" s="347" t="s">
        <v>581</v>
      </c>
      <c r="C112" s="345" t="s">
        <v>582</v>
      </c>
      <c r="D112" s="348" t="s">
        <v>196</v>
      </c>
      <c r="E112" s="349"/>
      <c r="F112" s="352" t="s">
        <v>583</v>
      </c>
      <c r="G112" s="350">
        <v>157518.39000000001</v>
      </c>
      <c r="H112" s="350">
        <v>1911</v>
      </c>
      <c r="I112" s="350"/>
      <c r="J112" s="350"/>
      <c r="K112" s="350"/>
      <c r="L112" s="350">
        <v>1911</v>
      </c>
    </row>
    <row r="113" spans="1:12" x14ac:dyDescent="0.25">
      <c r="A113" s="346" t="s">
        <v>640</v>
      </c>
      <c r="B113" s="347" t="s">
        <v>585</v>
      </c>
      <c r="C113" s="345" t="s">
        <v>586</v>
      </c>
      <c r="D113" s="348" t="s">
        <v>44</v>
      </c>
      <c r="E113" s="349"/>
      <c r="F113" s="350">
        <v>18</v>
      </c>
      <c r="G113" s="350">
        <v>348.95</v>
      </c>
      <c r="H113" s="350">
        <v>6281</v>
      </c>
      <c r="I113" s="350"/>
      <c r="J113" s="350"/>
      <c r="K113" s="350"/>
      <c r="L113" s="350">
        <v>6281</v>
      </c>
    </row>
    <row r="114" spans="1:12" x14ac:dyDescent="0.25">
      <c r="A114" s="346" t="s">
        <v>643</v>
      </c>
      <c r="B114" s="347" t="s">
        <v>588</v>
      </c>
      <c r="C114" s="345" t="s">
        <v>589</v>
      </c>
      <c r="D114" s="348" t="s">
        <v>44</v>
      </c>
      <c r="E114" s="349"/>
      <c r="F114" s="350">
        <v>8</v>
      </c>
      <c r="G114" s="350">
        <v>184.96</v>
      </c>
      <c r="H114" s="350">
        <v>1480</v>
      </c>
      <c r="I114" s="350"/>
      <c r="J114" s="350"/>
      <c r="K114" s="350"/>
      <c r="L114" s="350">
        <v>1480</v>
      </c>
    </row>
    <row r="115" spans="1:12" ht="48" x14ac:dyDescent="0.25">
      <c r="A115" s="346" t="s">
        <v>647</v>
      </c>
      <c r="B115" s="347" t="s">
        <v>591</v>
      </c>
      <c r="C115" s="345" t="s">
        <v>592</v>
      </c>
      <c r="D115" s="348" t="s">
        <v>44</v>
      </c>
      <c r="E115" s="349"/>
      <c r="F115" s="350">
        <v>2</v>
      </c>
      <c r="G115" s="350">
        <v>525.14</v>
      </c>
      <c r="H115" s="350">
        <v>1050</v>
      </c>
      <c r="I115" s="350"/>
      <c r="J115" s="350"/>
      <c r="K115" s="350"/>
      <c r="L115" s="350">
        <v>1050</v>
      </c>
    </row>
    <row r="116" spans="1:12" ht="36" x14ac:dyDescent="0.25">
      <c r="A116" s="346" t="s">
        <v>650</v>
      </c>
      <c r="B116" s="347" t="s">
        <v>594</v>
      </c>
      <c r="C116" s="345" t="s">
        <v>595</v>
      </c>
      <c r="D116" s="348" t="s">
        <v>44</v>
      </c>
      <c r="E116" s="349"/>
      <c r="F116" s="350">
        <v>2</v>
      </c>
      <c r="G116" s="350">
        <v>581.83000000000004</v>
      </c>
      <c r="H116" s="350">
        <v>1164</v>
      </c>
      <c r="I116" s="350"/>
      <c r="J116" s="350"/>
      <c r="K116" s="350"/>
      <c r="L116" s="350">
        <v>1164</v>
      </c>
    </row>
    <row r="117" spans="1:12" ht="24" x14ac:dyDescent="0.25">
      <c r="A117" s="346" t="s">
        <v>653</v>
      </c>
      <c r="B117" s="347" t="s">
        <v>772</v>
      </c>
      <c r="C117" s="345" t="s">
        <v>773</v>
      </c>
      <c r="D117" s="348" t="s">
        <v>44</v>
      </c>
      <c r="E117" s="349"/>
      <c r="F117" s="350">
        <v>1</v>
      </c>
      <c r="G117" s="350">
        <v>327.62</v>
      </c>
      <c r="H117" s="350">
        <v>328</v>
      </c>
      <c r="I117" s="350"/>
      <c r="J117" s="350"/>
      <c r="K117" s="350"/>
      <c r="L117" s="350">
        <v>328</v>
      </c>
    </row>
    <row r="118" spans="1:12" x14ac:dyDescent="0.25">
      <c r="A118" s="346" t="s">
        <v>656</v>
      </c>
      <c r="B118" s="347" t="s">
        <v>597</v>
      </c>
      <c r="C118" s="345" t="s">
        <v>598</v>
      </c>
      <c r="D118" s="348" t="s">
        <v>44</v>
      </c>
      <c r="E118" s="349"/>
      <c r="F118" s="350">
        <v>4</v>
      </c>
      <c r="G118" s="350">
        <v>469.93</v>
      </c>
      <c r="H118" s="350">
        <v>1880</v>
      </c>
      <c r="I118" s="350"/>
      <c r="J118" s="350"/>
      <c r="K118" s="350"/>
      <c r="L118" s="350">
        <v>1880</v>
      </c>
    </row>
    <row r="119" spans="1:12" ht="36" x14ac:dyDescent="0.25">
      <c r="A119" s="346" t="s">
        <v>659</v>
      </c>
      <c r="B119" s="347" t="s">
        <v>600</v>
      </c>
      <c r="C119" s="345" t="s">
        <v>601</v>
      </c>
      <c r="D119" s="348" t="s">
        <v>44</v>
      </c>
      <c r="E119" s="349"/>
      <c r="F119" s="350">
        <v>9</v>
      </c>
      <c r="G119" s="350">
        <v>864.38</v>
      </c>
      <c r="H119" s="350">
        <v>7779</v>
      </c>
      <c r="I119" s="350"/>
      <c r="J119" s="350"/>
      <c r="K119" s="350"/>
      <c r="L119" s="350">
        <v>7779</v>
      </c>
    </row>
    <row r="120" spans="1:12" ht="24" x14ac:dyDescent="0.25">
      <c r="A120" s="346" t="s">
        <v>664</v>
      </c>
      <c r="B120" s="347" t="s">
        <v>648</v>
      </c>
      <c r="C120" s="345" t="s">
        <v>649</v>
      </c>
      <c r="D120" s="348" t="s">
        <v>44</v>
      </c>
      <c r="E120" s="349"/>
      <c r="F120" s="350">
        <v>4</v>
      </c>
      <c r="G120" s="350">
        <v>123.08</v>
      </c>
      <c r="H120" s="350">
        <v>492</v>
      </c>
      <c r="I120" s="350"/>
      <c r="J120" s="350"/>
      <c r="K120" s="350"/>
      <c r="L120" s="350">
        <v>492</v>
      </c>
    </row>
    <row r="121" spans="1:12" x14ac:dyDescent="0.25">
      <c r="A121" s="346" t="s">
        <v>668</v>
      </c>
      <c r="B121" s="347" t="s">
        <v>651</v>
      </c>
      <c r="C121" s="345" t="s">
        <v>652</v>
      </c>
      <c r="D121" s="348" t="s">
        <v>44</v>
      </c>
      <c r="E121" s="349"/>
      <c r="F121" s="350">
        <v>9</v>
      </c>
      <c r="G121" s="350">
        <v>66.650000000000006</v>
      </c>
      <c r="H121" s="350">
        <v>600</v>
      </c>
      <c r="I121" s="350"/>
      <c r="J121" s="350"/>
      <c r="K121" s="350"/>
      <c r="L121" s="350">
        <v>600</v>
      </c>
    </row>
    <row r="122" spans="1:12" x14ac:dyDescent="0.25">
      <c r="A122" s="346" t="s">
        <v>672</v>
      </c>
      <c r="B122" s="347" t="s">
        <v>654</v>
      </c>
      <c r="C122" s="345" t="s">
        <v>655</v>
      </c>
      <c r="D122" s="348" t="s">
        <v>44</v>
      </c>
      <c r="E122" s="349"/>
      <c r="F122" s="350">
        <v>18</v>
      </c>
      <c r="G122" s="350">
        <v>7.88</v>
      </c>
      <c r="H122" s="350">
        <v>142</v>
      </c>
      <c r="I122" s="350"/>
      <c r="J122" s="350"/>
      <c r="K122" s="350"/>
      <c r="L122" s="350">
        <v>142</v>
      </c>
    </row>
    <row r="123" spans="1:12" x14ac:dyDescent="0.25">
      <c r="A123" s="346" t="s">
        <v>675</v>
      </c>
      <c r="B123" s="347" t="s">
        <v>657</v>
      </c>
      <c r="C123" s="345" t="s">
        <v>658</v>
      </c>
      <c r="D123" s="348" t="s">
        <v>44</v>
      </c>
      <c r="E123" s="349"/>
      <c r="F123" s="350">
        <v>8</v>
      </c>
      <c r="G123" s="350">
        <v>8.58</v>
      </c>
      <c r="H123" s="350">
        <v>69</v>
      </c>
      <c r="I123" s="350"/>
      <c r="J123" s="350"/>
      <c r="K123" s="350"/>
      <c r="L123" s="350">
        <v>69</v>
      </c>
    </row>
    <row r="124" spans="1:12" ht="36" x14ac:dyDescent="0.25">
      <c r="A124" s="346" t="s">
        <v>679</v>
      </c>
      <c r="B124" s="347" t="s">
        <v>660</v>
      </c>
      <c r="C124" s="345" t="s">
        <v>774</v>
      </c>
      <c r="D124" s="348" t="s">
        <v>239</v>
      </c>
      <c r="E124" s="349"/>
      <c r="F124" s="352" t="s">
        <v>662</v>
      </c>
      <c r="G124" s="350">
        <v>608.44000000000005</v>
      </c>
      <c r="H124" s="350">
        <v>10639</v>
      </c>
      <c r="I124" s="350"/>
      <c r="J124" s="350"/>
      <c r="K124" s="350"/>
      <c r="L124" s="350">
        <v>10639</v>
      </c>
    </row>
    <row r="125" spans="1:12" x14ac:dyDescent="0.25">
      <c r="A125" s="496" t="s">
        <v>775</v>
      </c>
      <c r="B125" s="497"/>
      <c r="C125" s="497"/>
      <c r="D125" s="497"/>
      <c r="E125" s="497"/>
      <c r="F125" s="497"/>
      <c r="G125" s="497"/>
      <c r="H125" s="497"/>
      <c r="I125" s="497"/>
      <c r="J125" s="497"/>
      <c r="K125" s="497"/>
      <c r="L125" s="497"/>
    </row>
    <row r="126" spans="1:12" ht="36" x14ac:dyDescent="0.25">
      <c r="A126" s="346" t="s">
        <v>683</v>
      </c>
      <c r="B126" s="347" t="s">
        <v>211</v>
      </c>
      <c r="C126" s="345" t="s">
        <v>666</v>
      </c>
      <c r="D126" s="348" t="s">
        <v>213</v>
      </c>
      <c r="E126" s="349"/>
      <c r="F126" s="352" t="s">
        <v>667</v>
      </c>
      <c r="G126" s="350">
        <v>6040.53</v>
      </c>
      <c r="H126" s="350">
        <v>151</v>
      </c>
      <c r="I126" s="350">
        <v>148</v>
      </c>
      <c r="J126" s="350">
        <v>3</v>
      </c>
      <c r="K126" s="350">
        <v>1</v>
      </c>
      <c r="L126" s="350"/>
    </row>
    <row r="127" spans="1:12" ht="36" x14ac:dyDescent="0.25">
      <c r="A127" s="346" t="s">
        <v>687</v>
      </c>
      <c r="B127" s="347" t="s">
        <v>669</v>
      </c>
      <c r="C127" s="345" t="s">
        <v>670</v>
      </c>
      <c r="D127" s="348" t="s">
        <v>239</v>
      </c>
      <c r="E127" s="349"/>
      <c r="F127" s="352" t="s">
        <v>671</v>
      </c>
      <c r="G127" s="350">
        <v>575.76</v>
      </c>
      <c r="H127" s="350">
        <v>489</v>
      </c>
      <c r="I127" s="350"/>
      <c r="J127" s="350"/>
      <c r="K127" s="350"/>
      <c r="L127" s="350">
        <v>489</v>
      </c>
    </row>
    <row r="128" spans="1:12" ht="24" x14ac:dyDescent="0.25">
      <c r="A128" s="346" t="s">
        <v>690</v>
      </c>
      <c r="B128" s="347" t="s">
        <v>673</v>
      </c>
      <c r="C128" s="345" t="s">
        <v>674</v>
      </c>
      <c r="D128" s="348" t="s">
        <v>213</v>
      </c>
      <c r="E128" s="349"/>
      <c r="F128" s="352" t="s">
        <v>667</v>
      </c>
      <c r="G128" s="350">
        <v>1452.4</v>
      </c>
      <c r="H128" s="350">
        <v>36</v>
      </c>
      <c r="I128" s="350">
        <v>34</v>
      </c>
      <c r="J128" s="350">
        <v>2</v>
      </c>
      <c r="K128" s="350"/>
      <c r="L128" s="350"/>
    </row>
    <row r="129" spans="1:12" ht="24" x14ac:dyDescent="0.25">
      <c r="A129" s="346" t="s">
        <v>694</v>
      </c>
      <c r="B129" s="347" t="s">
        <v>669</v>
      </c>
      <c r="C129" s="345" t="s">
        <v>676</v>
      </c>
      <c r="D129" s="348" t="s">
        <v>239</v>
      </c>
      <c r="E129" s="349"/>
      <c r="F129" s="352" t="s">
        <v>677</v>
      </c>
      <c r="G129" s="350">
        <v>487.18</v>
      </c>
      <c r="H129" s="350">
        <v>183</v>
      </c>
      <c r="I129" s="350"/>
      <c r="J129" s="350"/>
      <c r="K129" s="350"/>
      <c r="L129" s="350">
        <v>183</v>
      </c>
    </row>
    <row r="130" spans="1:12" x14ac:dyDescent="0.25">
      <c r="A130" s="512" t="s">
        <v>776</v>
      </c>
      <c r="B130" s="497"/>
      <c r="C130" s="497"/>
      <c r="D130" s="497"/>
      <c r="E130" s="497"/>
      <c r="F130" s="497"/>
      <c r="G130" s="497"/>
      <c r="H130" s="497"/>
      <c r="I130" s="497"/>
      <c r="J130" s="497"/>
      <c r="K130" s="497"/>
      <c r="L130" s="497"/>
    </row>
    <row r="131" spans="1:12" ht="36" x14ac:dyDescent="0.25">
      <c r="A131" s="346" t="s">
        <v>699</v>
      </c>
      <c r="B131" s="347" t="s">
        <v>680</v>
      </c>
      <c r="C131" s="345" t="s">
        <v>681</v>
      </c>
      <c r="D131" s="348" t="s">
        <v>44</v>
      </c>
      <c r="E131" s="349"/>
      <c r="F131" s="350">
        <v>1</v>
      </c>
      <c r="G131" s="350">
        <v>5017.01</v>
      </c>
      <c r="H131" s="350">
        <v>5017</v>
      </c>
      <c r="I131" s="350">
        <v>4808</v>
      </c>
      <c r="J131" s="350">
        <v>27</v>
      </c>
      <c r="K131" s="350"/>
      <c r="L131" s="350">
        <v>182</v>
      </c>
    </row>
    <row r="132" spans="1:12" x14ac:dyDescent="0.25">
      <c r="A132" s="512" t="s">
        <v>777</v>
      </c>
      <c r="B132" s="497"/>
      <c r="C132" s="497"/>
      <c r="D132" s="497"/>
      <c r="E132" s="497"/>
      <c r="F132" s="497"/>
      <c r="G132" s="497"/>
      <c r="H132" s="497"/>
      <c r="I132" s="497"/>
      <c r="J132" s="497"/>
      <c r="K132" s="497"/>
      <c r="L132" s="497"/>
    </row>
    <row r="133" spans="1:12" ht="36" x14ac:dyDescent="0.25">
      <c r="A133" s="346" t="s">
        <v>702</v>
      </c>
      <c r="B133" s="347" t="s">
        <v>684</v>
      </c>
      <c r="C133" s="345" t="s">
        <v>685</v>
      </c>
      <c r="D133" s="348" t="s">
        <v>686</v>
      </c>
      <c r="E133" s="349"/>
      <c r="F133" s="350">
        <v>4</v>
      </c>
      <c r="G133" s="350">
        <v>46.36</v>
      </c>
      <c r="H133" s="350">
        <v>185</v>
      </c>
      <c r="I133" s="350">
        <v>185</v>
      </c>
      <c r="J133" s="350"/>
      <c r="K133" s="350"/>
      <c r="L133" s="350"/>
    </row>
    <row r="134" spans="1:12" ht="36" x14ac:dyDescent="0.25">
      <c r="A134" s="346" t="s">
        <v>706</v>
      </c>
      <c r="B134" s="347" t="s">
        <v>688</v>
      </c>
      <c r="C134" s="345" t="s">
        <v>689</v>
      </c>
      <c r="D134" s="348" t="s">
        <v>686</v>
      </c>
      <c r="E134" s="349"/>
      <c r="F134" s="350">
        <v>4</v>
      </c>
      <c r="G134" s="350">
        <v>57.94</v>
      </c>
      <c r="H134" s="350">
        <v>232</v>
      </c>
      <c r="I134" s="350">
        <v>232</v>
      </c>
      <c r="J134" s="350"/>
      <c r="K134" s="350"/>
      <c r="L134" s="350"/>
    </row>
    <row r="135" spans="1:12" ht="36" x14ac:dyDescent="0.25">
      <c r="A135" s="346" t="s">
        <v>709</v>
      </c>
      <c r="B135" s="347" t="s">
        <v>691</v>
      </c>
      <c r="C135" s="345" t="s">
        <v>692</v>
      </c>
      <c r="D135" s="348" t="s">
        <v>686</v>
      </c>
      <c r="E135" s="349"/>
      <c r="F135" s="352" t="s">
        <v>778</v>
      </c>
      <c r="G135" s="350">
        <v>69.53</v>
      </c>
      <c r="H135" s="350">
        <v>1877</v>
      </c>
      <c r="I135" s="350">
        <v>1877</v>
      </c>
      <c r="J135" s="350"/>
      <c r="K135" s="350"/>
      <c r="L135" s="350"/>
    </row>
    <row r="136" spans="1:12" ht="36" x14ac:dyDescent="0.25">
      <c r="A136" s="346" t="s">
        <v>713</v>
      </c>
      <c r="B136" s="347" t="s">
        <v>695</v>
      </c>
      <c r="C136" s="345" t="s">
        <v>696</v>
      </c>
      <c r="D136" s="348" t="s">
        <v>686</v>
      </c>
      <c r="E136" s="349"/>
      <c r="F136" s="352" t="s">
        <v>779</v>
      </c>
      <c r="G136" s="350">
        <v>92.7</v>
      </c>
      <c r="H136" s="350">
        <v>2225</v>
      </c>
      <c r="I136" s="350">
        <v>2225</v>
      </c>
      <c r="J136" s="350"/>
      <c r="K136" s="350"/>
      <c r="L136" s="350"/>
    </row>
    <row r="137" spans="1:12" x14ac:dyDescent="0.25">
      <c r="A137" s="512" t="s">
        <v>780</v>
      </c>
      <c r="B137" s="497"/>
      <c r="C137" s="497"/>
      <c r="D137" s="497"/>
      <c r="E137" s="497"/>
      <c r="F137" s="497"/>
      <c r="G137" s="497"/>
      <c r="H137" s="497"/>
      <c r="I137" s="497"/>
      <c r="J137" s="497"/>
      <c r="K137" s="497"/>
      <c r="L137" s="497"/>
    </row>
    <row r="138" spans="1:12" ht="60" x14ac:dyDescent="0.25">
      <c r="A138" s="346" t="s">
        <v>781</v>
      </c>
      <c r="B138" s="347" t="s">
        <v>700</v>
      </c>
      <c r="C138" s="345" t="s">
        <v>701</v>
      </c>
      <c r="D138" s="348" t="s">
        <v>686</v>
      </c>
      <c r="E138" s="349"/>
      <c r="F138" s="350">
        <v>2</v>
      </c>
      <c r="G138" s="350">
        <v>206.94</v>
      </c>
      <c r="H138" s="350">
        <v>414</v>
      </c>
      <c r="I138" s="350">
        <v>339</v>
      </c>
      <c r="J138" s="350">
        <v>36</v>
      </c>
      <c r="K138" s="350"/>
      <c r="L138" s="350">
        <v>39</v>
      </c>
    </row>
    <row r="139" spans="1:12" ht="60" x14ac:dyDescent="0.25">
      <c r="A139" s="346" t="s">
        <v>719</v>
      </c>
      <c r="B139" s="347" t="s">
        <v>703</v>
      </c>
      <c r="C139" s="345" t="s">
        <v>704</v>
      </c>
      <c r="D139" s="348" t="s">
        <v>686</v>
      </c>
      <c r="E139" s="349"/>
      <c r="F139" s="352" t="s">
        <v>705</v>
      </c>
      <c r="G139" s="350">
        <v>284.41000000000003</v>
      </c>
      <c r="H139" s="350">
        <v>1138</v>
      </c>
      <c r="I139" s="350">
        <v>949</v>
      </c>
      <c r="J139" s="350">
        <v>96</v>
      </c>
      <c r="K139" s="350"/>
      <c r="L139" s="350">
        <v>93</v>
      </c>
    </row>
    <row r="140" spans="1:12" ht="60" x14ac:dyDescent="0.25">
      <c r="A140" s="346" t="s">
        <v>723</v>
      </c>
      <c r="B140" s="347" t="s">
        <v>707</v>
      </c>
      <c r="C140" s="345" t="s">
        <v>708</v>
      </c>
      <c r="D140" s="348" t="s">
        <v>686</v>
      </c>
      <c r="E140" s="349"/>
      <c r="F140" s="350">
        <v>2</v>
      </c>
      <c r="G140" s="350">
        <v>337.92</v>
      </c>
      <c r="H140" s="350">
        <v>676</v>
      </c>
      <c r="I140" s="350">
        <v>565</v>
      </c>
      <c r="J140" s="350">
        <v>58</v>
      </c>
      <c r="K140" s="350"/>
      <c r="L140" s="350">
        <v>53</v>
      </c>
    </row>
    <row r="141" spans="1:12" ht="60" x14ac:dyDescent="0.25">
      <c r="A141" s="346" t="s">
        <v>726</v>
      </c>
      <c r="B141" s="347" t="s">
        <v>710</v>
      </c>
      <c r="C141" s="345" t="s">
        <v>711</v>
      </c>
      <c r="D141" s="348" t="s">
        <v>686</v>
      </c>
      <c r="E141" s="349"/>
      <c r="F141" s="350">
        <v>2</v>
      </c>
      <c r="G141" s="350">
        <v>464.95</v>
      </c>
      <c r="H141" s="350">
        <v>930</v>
      </c>
      <c r="I141" s="350">
        <v>791</v>
      </c>
      <c r="J141" s="350">
        <v>82</v>
      </c>
      <c r="K141" s="350"/>
      <c r="L141" s="350">
        <v>57</v>
      </c>
    </row>
    <row r="142" spans="1:12" x14ac:dyDescent="0.25">
      <c r="A142" s="512" t="s">
        <v>782</v>
      </c>
      <c r="B142" s="497"/>
      <c r="C142" s="497"/>
      <c r="D142" s="497"/>
      <c r="E142" s="497"/>
      <c r="F142" s="497"/>
      <c r="G142" s="497"/>
      <c r="H142" s="497"/>
      <c r="I142" s="497"/>
      <c r="J142" s="497"/>
      <c r="K142" s="497"/>
      <c r="L142" s="497"/>
    </row>
    <row r="143" spans="1:12" ht="36" x14ac:dyDescent="0.25">
      <c r="A143" s="346" t="s">
        <v>783</v>
      </c>
      <c r="B143" s="347" t="s">
        <v>714</v>
      </c>
      <c r="C143" s="345" t="s">
        <v>784</v>
      </c>
      <c r="D143" s="348" t="s">
        <v>44</v>
      </c>
      <c r="E143" s="349"/>
      <c r="F143" s="350">
        <v>5</v>
      </c>
      <c r="G143" s="350">
        <v>543.98</v>
      </c>
      <c r="H143" s="350">
        <v>2720</v>
      </c>
      <c r="I143" s="350">
        <v>2674</v>
      </c>
      <c r="J143" s="350"/>
      <c r="K143" s="350"/>
      <c r="L143" s="350">
        <v>46</v>
      </c>
    </row>
    <row r="144" spans="1:12" ht="48" x14ac:dyDescent="0.25">
      <c r="A144" s="351" t="s">
        <v>785</v>
      </c>
      <c r="B144" s="347" t="s">
        <v>717</v>
      </c>
      <c r="C144" s="345" t="s">
        <v>718</v>
      </c>
      <c r="D144" s="348" t="s">
        <v>44</v>
      </c>
      <c r="E144" s="349"/>
      <c r="F144" s="350">
        <v>5</v>
      </c>
      <c r="G144" s="350">
        <v>1198.71</v>
      </c>
      <c r="H144" s="350">
        <v>5994</v>
      </c>
      <c r="I144" s="350"/>
      <c r="J144" s="350"/>
      <c r="K144" s="350"/>
      <c r="L144" s="350"/>
    </row>
    <row r="145" spans="1:12" ht="24" x14ac:dyDescent="0.25">
      <c r="A145" s="346" t="s">
        <v>786</v>
      </c>
      <c r="B145" s="347" t="s">
        <v>720</v>
      </c>
      <c r="C145" s="345" t="s">
        <v>721</v>
      </c>
      <c r="D145" s="348" t="s">
        <v>548</v>
      </c>
      <c r="E145" s="349"/>
      <c r="F145" s="352" t="s">
        <v>722</v>
      </c>
      <c r="G145" s="350">
        <v>544015.78</v>
      </c>
      <c r="H145" s="350">
        <v>2720</v>
      </c>
      <c r="I145" s="350">
        <v>2596</v>
      </c>
      <c r="J145" s="350">
        <v>104</v>
      </c>
      <c r="K145" s="350"/>
      <c r="L145" s="350">
        <v>20</v>
      </c>
    </row>
    <row r="146" spans="1:12" ht="24" x14ac:dyDescent="0.25">
      <c r="A146" s="346" t="s">
        <v>787</v>
      </c>
      <c r="B146" s="347" t="s">
        <v>724</v>
      </c>
      <c r="C146" s="345" t="s">
        <v>725</v>
      </c>
      <c r="D146" s="348" t="s">
        <v>44</v>
      </c>
      <c r="E146" s="349"/>
      <c r="F146" s="350">
        <v>2</v>
      </c>
      <c r="G146" s="350">
        <v>371.14</v>
      </c>
      <c r="H146" s="350">
        <v>742</v>
      </c>
      <c r="I146" s="350"/>
      <c r="J146" s="350"/>
      <c r="K146" s="350"/>
      <c r="L146" s="350">
        <v>742</v>
      </c>
    </row>
    <row r="147" spans="1:12" ht="24" x14ac:dyDescent="0.25">
      <c r="A147" s="346" t="s">
        <v>788</v>
      </c>
      <c r="B147" s="347" t="s">
        <v>724</v>
      </c>
      <c r="C147" s="345" t="s">
        <v>727</v>
      </c>
      <c r="D147" s="348" t="s">
        <v>44</v>
      </c>
      <c r="E147" s="349"/>
      <c r="F147" s="350">
        <v>3</v>
      </c>
      <c r="G147" s="350">
        <v>552.29999999999995</v>
      </c>
      <c r="H147" s="350">
        <v>1657</v>
      </c>
      <c r="I147" s="350"/>
      <c r="J147" s="350"/>
      <c r="K147" s="350"/>
      <c r="L147" s="350">
        <v>1657</v>
      </c>
    </row>
    <row r="148" spans="1:12" x14ac:dyDescent="0.25">
      <c r="A148" s="496" t="s">
        <v>283</v>
      </c>
      <c r="B148" s="497"/>
      <c r="C148" s="497"/>
      <c r="D148" s="497"/>
      <c r="E148" s="497"/>
      <c r="F148" s="497"/>
      <c r="G148" s="497"/>
      <c r="H148" s="353">
        <v>623705</v>
      </c>
      <c r="I148" s="353">
        <v>103432</v>
      </c>
      <c r="J148" s="353">
        <v>40472</v>
      </c>
      <c r="K148" s="353">
        <v>11221</v>
      </c>
      <c r="L148" s="353">
        <v>235037</v>
      </c>
    </row>
    <row r="149" spans="1:12" x14ac:dyDescent="0.25">
      <c r="A149" s="496" t="s">
        <v>119</v>
      </c>
      <c r="B149" s="497"/>
      <c r="C149" s="497"/>
      <c r="D149" s="497"/>
      <c r="E149" s="497"/>
      <c r="F149" s="497"/>
      <c r="G149" s="497"/>
      <c r="H149" s="353">
        <v>107690</v>
      </c>
      <c r="I149" s="350"/>
      <c r="J149" s="350"/>
      <c r="K149" s="350"/>
      <c r="L149" s="350"/>
    </row>
    <row r="150" spans="1:12" x14ac:dyDescent="0.25">
      <c r="A150" s="496" t="s">
        <v>120</v>
      </c>
      <c r="B150" s="497"/>
      <c r="C150" s="497"/>
      <c r="D150" s="497"/>
      <c r="E150" s="497"/>
      <c r="F150" s="497"/>
      <c r="G150" s="497"/>
      <c r="H150" s="353">
        <v>57180</v>
      </c>
      <c r="I150" s="350"/>
      <c r="J150" s="350"/>
      <c r="K150" s="350"/>
      <c r="L150" s="350"/>
    </row>
    <row r="151" spans="1:12" x14ac:dyDescent="0.25">
      <c r="A151" s="511" t="s">
        <v>121</v>
      </c>
      <c r="B151" s="497"/>
      <c r="C151" s="497"/>
      <c r="D151" s="497"/>
      <c r="E151" s="497"/>
      <c r="F151" s="497"/>
      <c r="G151" s="497"/>
      <c r="H151" s="350"/>
      <c r="I151" s="350"/>
      <c r="J151" s="350"/>
      <c r="K151" s="350"/>
      <c r="L151" s="350"/>
    </row>
    <row r="152" spans="1:12" x14ac:dyDescent="0.25">
      <c r="A152" s="496" t="s">
        <v>122</v>
      </c>
      <c r="B152" s="497"/>
      <c r="C152" s="497"/>
      <c r="D152" s="497"/>
      <c r="E152" s="497"/>
      <c r="F152" s="497"/>
      <c r="G152" s="497"/>
      <c r="H152" s="353">
        <v>788575</v>
      </c>
      <c r="I152" s="350"/>
      <c r="J152" s="350"/>
      <c r="K152" s="350"/>
      <c r="L152" s="350"/>
    </row>
    <row r="153" spans="1:12" x14ac:dyDescent="0.25">
      <c r="A153" s="496" t="s">
        <v>123</v>
      </c>
      <c r="B153" s="497"/>
      <c r="C153" s="497"/>
      <c r="D153" s="497"/>
      <c r="E153" s="497"/>
      <c r="F153" s="497"/>
      <c r="G153" s="497"/>
      <c r="H153" s="350"/>
      <c r="I153" s="350"/>
      <c r="J153" s="350"/>
      <c r="K153" s="350"/>
      <c r="L153" s="350"/>
    </row>
    <row r="154" spans="1:12" x14ac:dyDescent="0.25">
      <c r="A154" s="496" t="s">
        <v>130</v>
      </c>
      <c r="B154" s="497"/>
      <c r="C154" s="497"/>
      <c r="D154" s="497"/>
      <c r="E154" s="497"/>
      <c r="F154" s="497"/>
      <c r="G154" s="497"/>
      <c r="H154" s="353">
        <v>235037</v>
      </c>
      <c r="I154" s="350"/>
      <c r="J154" s="350"/>
      <c r="K154" s="350"/>
      <c r="L154" s="350"/>
    </row>
    <row r="155" spans="1:12" x14ac:dyDescent="0.25">
      <c r="A155" s="496" t="s">
        <v>124</v>
      </c>
      <c r="B155" s="497"/>
      <c r="C155" s="497"/>
      <c r="D155" s="497"/>
      <c r="E155" s="497"/>
      <c r="F155" s="497"/>
      <c r="G155" s="497"/>
      <c r="H155" s="353">
        <v>40472</v>
      </c>
      <c r="I155" s="350"/>
      <c r="J155" s="350"/>
      <c r="K155" s="350"/>
      <c r="L155" s="350"/>
    </row>
    <row r="156" spans="1:12" x14ac:dyDescent="0.25">
      <c r="A156" s="496" t="s">
        <v>125</v>
      </c>
      <c r="B156" s="497"/>
      <c r="C156" s="497"/>
      <c r="D156" s="497"/>
      <c r="E156" s="497"/>
      <c r="F156" s="497"/>
      <c r="G156" s="497"/>
      <c r="H156" s="353">
        <v>114653</v>
      </c>
      <c r="I156" s="350"/>
      <c r="J156" s="350"/>
      <c r="K156" s="350"/>
      <c r="L156" s="350"/>
    </row>
    <row r="157" spans="1:12" x14ac:dyDescent="0.25">
      <c r="A157" s="496" t="s">
        <v>131</v>
      </c>
      <c r="B157" s="497"/>
      <c r="C157" s="497"/>
      <c r="D157" s="497"/>
      <c r="E157" s="497"/>
      <c r="F157" s="497"/>
      <c r="G157" s="497"/>
      <c r="H157" s="353">
        <v>244764</v>
      </c>
      <c r="I157" s="350"/>
      <c r="J157" s="350"/>
      <c r="K157" s="350"/>
      <c r="L157" s="350"/>
    </row>
    <row r="158" spans="1:12" x14ac:dyDescent="0.25">
      <c r="A158" s="496" t="s">
        <v>126</v>
      </c>
      <c r="B158" s="497"/>
      <c r="C158" s="497"/>
      <c r="D158" s="497"/>
      <c r="E158" s="497"/>
      <c r="F158" s="497"/>
      <c r="G158" s="497"/>
      <c r="H158" s="353">
        <v>107690</v>
      </c>
      <c r="I158" s="350"/>
      <c r="J158" s="350"/>
      <c r="K158" s="350"/>
      <c r="L158" s="350"/>
    </row>
    <row r="159" spans="1:12" x14ac:dyDescent="0.25">
      <c r="A159" s="496" t="s">
        <v>127</v>
      </c>
      <c r="B159" s="497"/>
      <c r="C159" s="497"/>
      <c r="D159" s="497"/>
      <c r="E159" s="497"/>
      <c r="F159" s="497"/>
      <c r="G159" s="497"/>
      <c r="H159" s="353">
        <v>57180</v>
      </c>
      <c r="I159" s="350"/>
      <c r="J159" s="350"/>
      <c r="K159" s="350"/>
      <c r="L159" s="350"/>
    </row>
    <row r="160" spans="1:12" x14ac:dyDescent="0.25">
      <c r="A160" s="496" t="s">
        <v>132</v>
      </c>
      <c r="B160" s="497"/>
      <c r="C160" s="497"/>
      <c r="D160" s="497"/>
      <c r="E160" s="497"/>
      <c r="F160" s="497"/>
      <c r="G160" s="497"/>
      <c r="H160" s="353">
        <v>543811</v>
      </c>
      <c r="I160" s="350"/>
      <c r="J160" s="350"/>
      <c r="K160" s="350"/>
      <c r="L160" s="350"/>
    </row>
    <row r="161" spans="1:12" x14ac:dyDescent="0.25">
      <c r="A161" s="496" t="s">
        <v>1339</v>
      </c>
      <c r="B161" s="497"/>
      <c r="C161" s="497"/>
      <c r="D161" s="497"/>
      <c r="E161" s="497"/>
      <c r="F161" s="497"/>
      <c r="G161" s="497"/>
      <c r="H161" s="353">
        <v>8157</v>
      </c>
      <c r="I161" s="350"/>
      <c r="J161" s="350"/>
      <c r="K161" s="350"/>
      <c r="L161" s="350"/>
    </row>
    <row r="162" spans="1:12" x14ac:dyDescent="0.25">
      <c r="A162" s="496" t="s">
        <v>728</v>
      </c>
      <c r="B162" s="497"/>
      <c r="C162" s="497"/>
      <c r="D162" s="497"/>
      <c r="E162" s="497"/>
      <c r="F162" s="497"/>
      <c r="G162" s="497"/>
      <c r="H162" s="353">
        <v>796732</v>
      </c>
      <c r="I162" s="350"/>
      <c r="J162" s="350"/>
      <c r="K162" s="350"/>
      <c r="L162" s="350"/>
    </row>
    <row r="163" spans="1:12" x14ac:dyDescent="0.25">
      <c r="A163" s="511" t="s">
        <v>128</v>
      </c>
      <c r="B163" s="497"/>
      <c r="C163" s="497"/>
      <c r="D163" s="497"/>
      <c r="E163" s="497"/>
      <c r="F163" s="497"/>
      <c r="G163" s="497"/>
      <c r="H163" s="354">
        <v>796732</v>
      </c>
      <c r="I163" s="350"/>
      <c r="J163" s="350"/>
      <c r="K163" s="350"/>
      <c r="L163" s="350"/>
    </row>
  </sheetData>
  <mergeCells count="47">
    <mergeCell ref="G22:G23"/>
    <mergeCell ref="H22:H23"/>
    <mergeCell ref="I22:K22"/>
    <mergeCell ref="A21:A23"/>
    <mergeCell ref="B21:B23"/>
    <mergeCell ref="C21:C23"/>
    <mergeCell ref="D21:D23"/>
    <mergeCell ref="E21:F21"/>
    <mergeCell ref="G21:L21"/>
    <mergeCell ref="E22:E23"/>
    <mergeCell ref="A7:L7"/>
    <mergeCell ref="A159:G159"/>
    <mergeCell ref="A160:G160"/>
    <mergeCell ref="A154:G154"/>
    <mergeCell ref="A155:G155"/>
    <mergeCell ref="A156:G156"/>
    <mergeCell ref="A157:G157"/>
    <mergeCell ref="A158:G158"/>
    <mergeCell ref="A149:G149"/>
    <mergeCell ref="A150:G150"/>
    <mergeCell ref="A151:G151"/>
    <mergeCell ref="A152:G152"/>
    <mergeCell ref="A153:G153"/>
    <mergeCell ref="A130:L130"/>
    <mergeCell ref="C12:L12"/>
    <mergeCell ref="E16:F16"/>
    <mergeCell ref="E19:F19"/>
    <mergeCell ref="E18:F18"/>
    <mergeCell ref="E17:F17"/>
    <mergeCell ref="A161:G161"/>
    <mergeCell ref="A162:G162"/>
    <mergeCell ref="A81:L81"/>
    <mergeCell ref="A92:L92"/>
    <mergeCell ref="A97:L97"/>
    <mergeCell ref="A111:L111"/>
    <mergeCell ref="A125:L125"/>
    <mergeCell ref="A25:L25"/>
    <mergeCell ref="A26:L26"/>
    <mergeCell ref="A34:L34"/>
    <mergeCell ref="A48:L48"/>
    <mergeCell ref="A71:L71"/>
    <mergeCell ref="F22:F23"/>
    <mergeCell ref="A163:G163"/>
    <mergeCell ref="A132:L132"/>
    <mergeCell ref="A137:L137"/>
    <mergeCell ref="A142:L142"/>
    <mergeCell ref="A148:G148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opLeftCell="A88" zoomScaleNormal="100" workbookViewId="0">
      <selection activeCell="C19" sqref="C19"/>
    </sheetView>
  </sheetViews>
  <sheetFormatPr defaultRowHeight="15" x14ac:dyDescent="0.25"/>
  <cols>
    <col min="1" max="1" width="6" customWidth="1"/>
    <col min="2" max="2" width="11.7109375" customWidth="1"/>
    <col min="3" max="3" width="35.140625" customWidth="1"/>
    <col min="4" max="4" width="8" customWidth="1"/>
    <col min="5" max="5" width="6.85546875" customWidth="1"/>
    <col min="6" max="6" width="8" customWidth="1"/>
    <col min="8" max="8" width="8.7109375" customWidth="1"/>
    <col min="9" max="9" width="5.42578125" customWidth="1"/>
    <col min="10" max="10" width="8" customWidth="1"/>
    <col min="11" max="11" width="6.28515625" customWidth="1"/>
    <col min="12" max="12" width="8.140625" customWidth="1"/>
    <col min="13" max="13" width="5.7109375" customWidth="1"/>
    <col min="16" max="16" width="40.140625" customWidth="1"/>
  </cols>
  <sheetData>
    <row r="1" spans="1:12" ht="15.75" x14ac:dyDescent="0.25">
      <c r="A1" s="1"/>
      <c r="B1" s="26"/>
      <c r="C1" s="26"/>
      <c r="D1" s="52"/>
      <c r="E1" s="52"/>
      <c r="F1" s="52"/>
      <c r="G1" s="52"/>
      <c r="H1" s="1" t="s">
        <v>1</v>
      </c>
      <c r="I1" s="26"/>
      <c r="J1" s="26"/>
      <c r="K1" s="26"/>
    </row>
    <row r="2" spans="1:12" ht="15.75" x14ac:dyDescent="0.25">
      <c r="A2" s="1"/>
      <c r="B2" s="26"/>
      <c r="C2" s="26"/>
      <c r="D2" s="52"/>
      <c r="E2" s="52"/>
      <c r="F2" s="52"/>
      <c r="G2" s="52"/>
      <c r="H2" s="1" t="s">
        <v>135</v>
      </c>
      <c r="I2" s="26"/>
      <c r="J2" s="26"/>
      <c r="K2" s="26"/>
    </row>
    <row r="3" spans="1:12" ht="15.75" x14ac:dyDescent="0.25">
      <c r="A3" s="1"/>
      <c r="B3" s="26"/>
      <c r="C3" s="26"/>
      <c r="D3" s="52"/>
      <c r="E3" s="52"/>
      <c r="F3" s="52"/>
      <c r="G3" s="52"/>
      <c r="H3" s="1" t="s">
        <v>53</v>
      </c>
      <c r="I3" s="26"/>
      <c r="J3" s="26"/>
      <c r="K3" s="26"/>
    </row>
    <row r="4" spans="1:12" ht="15.75" x14ac:dyDescent="0.25">
      <c r="A4" s="1"/>
      <c r="B4" s="26"/>
      <c r="C4" s="26"/>
      <c r="D4" s="52"/>
      <c r="E4" s="52"/>
      <c r="F4" s="52"/>
      <c r="G4" s="52"/>
      <c r="H4" s="1" t="s">
        <v>54</v>
      </c>
      <c r="I4" s="26"/>
      <c r="J4" s="26"/>
      <c r="K4" s="26"/>
    </row>
    <row r="5" spans="1:12" ht="15.75" x14ac:dyDescent="0.25">
      <c r="A5" s="1"/>
      <c r="B5" s="26"/>
      <c r="C5" s="26"/>
      <c r="D5" s="52"/>
      <c r="E5" s="52"/>
      <c r="F5" s="52"/>
      <c r="G5" s="52"/>
      <c r="H5" s="52"/>
      <c r="I5" s="1" t="s">
        <v>55</v>
      </c>
      <c r="J5" s="26"/>
      <c r="K5" s="26"/>
      <c r="L5" s="26"/>
    </row>
    <row r="6" spans="1:12" ht="15.75" x14ac:dyDescent="0.25">
      <c r="A6" s="1"/>
      <c r="B6" s="26"/>
      <c r="C6" s="26"/>
      <c r="D6" s="52"/>
      <c r="E6" s="52"/>
      <c r="F6" s="52"/>
      <c r="G6" s="52"/>
      <c r="H6" s="52"/>
      <c r="I6" s="1"/>
      <c r="J6" s="26"/>
      <c r="K6" s="26"/>
      <c r="L6" s="26"/>
    </row>
    <row r="7" spans="1:12" ht="33.75" customHeight="1" x14ac:dyDescent="0.25">
      <c r="A7" s="502" t="s">
        <v>163</v>
      </c>
      <c r="B7" s="503"/>
      <c r="C7" s="503"/>
      <c r="D7" s="503"/>
      <c r="E7" s="503"/>
      <c r="F7" s="503"/>
      <c r="G7" s="503"/>
      <c r="H7" s="503"/>
      <c r="I7" s="503"/>
      <c r="J7" s="503"/>
      <c r="K7" s="503"/>
      <c r="L7" s="503"/>
    </row>
    <row r="8" spans="1:12" x14ac:dyDescent="0.25">
      <c r="A8" s="52"/>
      <c r="B8" s="54"/>
      <c r="C8" s="55"/>
      <c r="D8" s="56" t="s">
        <v>38</v>
      </c>
      <c r="E8" s="57"/>
      <c r="F8" s="58"/>
      <c r="G8" s="58"/>
      <c r="H8" s="58"/>
      <c r="I8" s="58"/>
      <c r="J8" s="58"/>
      <c r="K8" s="58"/>
      <c r="L8" s="52"/>
    </row>
    <row r="9" spans="1:12" x14ac:dyDescent="0.25">
      <c r="A9" s="52"/>
      <c r="B9" s="52"/>
      <c r="C9" s="59"/>
      <c r="D9" s="60"/>
      <c r="E9" s="52"/>
      <c r="F9" s="52"/>
      <c r="G9" s="52"/>
      <c r="H9" s="52"/>
      <c r="I9" s="52"/>
      <c r="J9" s="52"/>
      <c r="K9" s="52"/>
      <c r="L9" s="52"/>
    </row>
    <row r="10" spans="1:12" ht="15.75" x14ac:dyDescent="0.25">
      <c r="A10" s="52"/>
      <c r="B10" s="52"/>
      <c r="C10" s="59"/>
      <c r="D10" s="223" t="s">
        <v>72</v>
      </c>
      <c r="E10" s="52"/>
      <c r="F10" s="52"/>
      <c r="G10" s="62"/>
      <c r="H10" s="52"/>
      <c r="I10" s="52"/>
      <c r="J10" s="52"/>
      <c r="K10" s="52"/>
      <c r="L10" s="52"/>
    </row>
    <row r="11" spans="1:12" x14ac:dyDescent="0.25">
      <c r="A11" s="52"/>
      <c r="B11" s="52"/>
      <c r="C11" s="59"/>
      <c r="D11" s="60"/>
      <c r="E11" s="60"/>
      <c r="F11" s="52"/>
      <c r="G11" s="52"/>
      <c r="H11" s="52"/>
      <c r="I11" s="52"/>
      <c r="J11" s="52"/>
      <c r="K11" s="52"/>
      <c r="L11" s="52"/>
    </row>
    <row r="12" spans="1:12" x14ac:dyDescent="0.25">
      <c r="A12" s="52"/>
      <c r="B12" s="63" t="s">
        <v>39</v>
      </c>
      <c r="C12" s="509" t="s">
        <v>149</v>
      </c>
      <c r="D12" s="510"/>
      <c r="E12" s="510"/>
      <c r="F12" s="510"/>
      <c r="G12" s="510"/>
      <c r="H12" s="510"/>
      <c r="I12" s="510"/>
      <c r="J12" s="510"/>
      <c r="K12" s="510"/>
      <c r="L12" s="510"/>
    </row>
    <row r="13" spans="1:12" x14ac:dyDescent="0.25">
      <c r="A13" s="52"/>
      <c r="B13" s="64"/>
      <c r="C13" s="58"/>
      <c r="D13" s="56" t="s">
        <v>40</v>
      </c>
      <c r="E13" s="57"/>
      <c r="F13" s="58"/>
      <c r="G13" s="65"/>
      <c r="H13" s="58"/>
      <c r="I13" s="58"/>
      <c r="J13" s="58"/>
      <c r="K13" s="58"/>
      <c r="L13" s="58"/>
    </row>
    <row r="14" spans="1:12" x14ac:dyDescent="0.25">
      <c r="A14" s="79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 x14ac:dyDescent="0.25">
      <c r="C15" s="194" t="s">
        <v>789</v>
      </c>
      <c r="D15" s="195"/>
      <c r="E15" s="193"/>
      <c r="F15" s="196"/>
      <c r="G15" s="197"/>
    </row>
    <row r="16" spans="1:12" x14ac:dyDescent="0.25">
      <c r="C16" s="194" t="s">
        <v>115</v>
      </c>
      <c r="D16" s="195"/>
      <c r="E16" s="507" t="s">
        <v>790</v>
      </c>
      <c r="F16" s="513"/>
      <c r="G16" s="197" t="s">
        <v>116</v>
      </c>
    </row>
    <row r="17" spans="1:12" x14ac:dyDescent="0.25">
      <c r="C17" s="194" t="s">
        <v>117</v>
      </c>
      <c r="D17" s="195"/>
      <c r="E17" s="507" t="s">
        <v>791</v>
      </c>
      <c r="F17" s="513"/>
      <c r="G17" s="197" t="s">
        <v>116</v>
      </c>
    </row>
    <row r="18" spans="1:12" x14ac:dyDescent="0.25">
      <c r="C18" s="194" t="s">
        <v>118</v>
      </c>
      <c r="D18" s="195"/>
      <c r="E18" s="507" t="s">
        <v>792</v>
      </c>
      <c r="F18" s="513"/>
      <c r="G18" s="197" t="s">
        <v>116</v>
      </c>
    </row>
    <row r="19" spans="1:12" x14ac:dyDescent="0.25">
      <c r="C19" s="141" t="s">
        <v>161</v>
      </c>
    </row>
    <row r="20" spans="1:12" x14ac:dyDescent="0.25">
      <c r="A20" s="495" t="s">
        <v>41</v>
      </c>
      <c r="B20" s="499" t="s">
        <v>168</v>
      </c>
      <c r="C20" s="495" t="s">
        <v>42</v>
      </c>
      <c r="D20" s="495" t="s">
        <v>43</v>
      </c>
      <c r="E20" s="495" t="s">
        <v>169</v>
      </c>
      <c r="F20" s="495"/>
      <c r="G20" s="495" t="s">
        <v>170</v>
      </c>
      <c r="H20" s="495"/>
      <c r="I20" s="495"/>
      <c r="J20" s="495"/>
      <c r="K20" s="495"/>
      <c r="L20" s="495"/>
    </row>
    <row r="21" spans="1:12" x14ac:dyDescent="0.25">
      <c r="A21" s="495"/>
      <c r="B21" s="499"/>
      <c r="C21" s="495"/>
      <c r="D21" s="495"/>
      <c r="E21" s="495" t="s">
        <v>173</v>
      </c>
      <c r="F21" s="495" t="s">
        <v>174</v>
      </c>
      <c r="G21" s="495" t="s">
        <v>173</v>
      </c>
      <c r="H21" s="495" t="s">
        <v>175</v>
      </c>
      <c r="I21" s="495" t="s">
        <v>176</v>
      </c>
      <c r="J21" s="495"/>
      <c r="K21" s="495"/>
      <c r="L21" s="210"/>
    </row>
    <row r="22" spans="1:12" ht="25.5" x14ac:dyDescent="0.25">
      <c r="A22" s="495"/>
      <c r="B22" s="500"/>
      <c r="C22" s="501"/>
      <c r="D22" s="495"/>
      <c r="E22" s="495"/>
      <c r="F22" s="495"/>
      <c r="G22" s="495"/>
      <c r="H22" s="495"/>
      <c r="I22" s="209" t="s">
        <v>177</v>
      </c>
      <c r="J22" s="209" t="s">
        <v>178</v>
      </c>
      <c r="K22" s="209" t="s">
        <v>179</v>
      </c>
      <c r="L22" s="209" t="s">
        <v>180</v>
      </c>
    </row>
    <row r="23" spans="1:12" x14ac:dyDescent="0.25">
      <c r="A23" s="211">
        <v>1</v>
      </c>
      <c r="B23" s="212">
        <v>2</v>
      </c>
      <c r="C23" s="211">
        <v>3</v>
      </c>
      <c r="D23" s="213">
        <v>4</v>
      </c>
      <c r="E23" s="214">
        <v>5</v>
      </c>
      <c r="F23" s="214">
        <v>6</v>
      </c>
      <c r="G23" s="213">
        <v>7</v>
      </c>
      <c r="H23" s="211">
        <v>8</v>
      </c>
      <c r="I23" s="215">
        <v>9</v>
      </c>
      <c r="J23" s="215">
        <v>10</v>
      </c>
      <c r="K23" s="215">
        <v>11</v>
      </c>
      <c r="L23" s="215">
        <v>12</v>
      </c>
    </row>
    <row r="24" spans="1:12" x14ac:dyDescent="0.25">
      <c r="A24" s="498" t="s">
        <v>793</v>
      </c>
      <c r="B24" s="497"/>
      <c r="C24" s="497"/>
      <c r="D24" s="497"/>
      <c r="E24" s="497"/>
      <c r="F24" s="497"/>
      <c r="G24" s="497"/>
      <c r="H24" s="497"/>
      <c r="I24" s="497"/>
      <c r="J24" s="497"/>
      <c r="K24" s="497"/>
      <c r="L24" s="497"/>
    </row>
    <row r="25" spans="1:12" x14ac:dyDescent="0.25">
      <c r="A25" s="496" t="s">
        <v>794</v>
      </c>
      <c r="B25" s="497"/>
      <c r="C25" s="497"/>
      <c r="D25" s="497"/>
      <c r="E25" s="497"/>
      <c r="F25" s="497"/>
      <c r="G25" s="497"/>
      <c r="H25" s="497"/>
      <c r="I25" s="497"/>
      <c r="J25" s="497"/>
      <c r="K25" s="497"/>
      <c r="L25" s="497"/>
    </row>
    <row r="26" spans="1:12" ht="48" x14ac:dyDescent="0.25">
      <c r="A26" s="217" t="s">
        <v>183</v>
      </c>
      <c r="B26" s="224" t="s">
        <v>435</v>
      </c>
      <c r="C26" s="216" t="s">
        <v>436</v>
      </c>
      <c r="D26" s="218" t="s">
        <v>44</v>
      </c>
      <c r="E26" s="219"/>
      <c r="F26" s="220">
        <v>1</v>
      </c>
      <c r="G26" s="220">
        <v>1954.08</v>
      </c>
      <c r="H26" s="220">
        <v>1954</v>
      </c>
      <c r="I26" s="220">
        <v>1865</v>
      </c>
      <c r="J26" s="220">
        <v>30</v>
      </c>
      <c r="K26" s="220">
        <v>1</v>
      </c>
      <c r="L26" s="220">
        <v>59</v>
      </c>
    </row>
    <row r="27" spans="1:12" ht="36" x14ac:dyDescent="0.25">
      <c r="A27" s="217" t="s">
        <v>188</v>
      </c>
      <c r="B27" s="224" t="s">
        <v>437</v>
      </c>
      <c r="C27" s="216" t="s">
        <v>795</v>
      </c>
      <c r="D27" s="218" t="s">
        <v>44</v>
      </c>
      <c r="E27" s="219"/>
      <c r="F27" s="220">
        <v>1</v>
      </c>
      <c r="G27" s="220">
        <v>1029.6600000000001</v>
      </c>
      <c r="H27" s="220">
        <v>1030</v>
      </c>
      <c r="I27" s="220"/>
      <c r="J27" s="220"/>
      <c r="K27" s="220"/>
      <c r="L27" s="220">
        <v>1030</v>
      </c>
    </row>
    <row r="28" spans="1:12" ht="48" x14ac:dyDescent="0.25">
      <c r="A28" s="217" t="s">
        <v>193</v>
      </c>
      <c r="B28" s="224" t="s">
        <v>443</v>
      </c>
      <c r="C28" s="216" t="s">
        <v>444</v>
      </c>
      <c r="D28" s="218" t="s">
        <v>44</v>
      </c>
      <c r="E28" s="219"/>
      <c r="F28" s="220">
        <v>1</v>
      </c>
      <c r="G28" s="220">
        <v>2167.14</v>
      </c>
      <c r="H28" s="220">
        <v>2167</v>
      </c>
      <c r="I28" s="220">
        <v>2017</v>
      </c>
      <c r="J28" s="220">
        <v>43</v>
      </c>
      <c r="K28" s="220">
        <v>3</v>
      </c>
      <c r="L28" s="220">
        <v>107</v>
      </c>
    </row>
    <row r="29" spans="1:12" ht="48" x14ac:dyDescent="0.25">
      <c r="A29" s="217" t="s">
        <v>198</v>
      </c>
      <c r="B29" s="224" t="s">
        <v>796</v>
      </c>
      <c r="C29" s="216" t="s">
        <v>797</v>
      </c>
      <c r="D29" s="218" t="s">
        <v>44</v>
      </c>
      <c r="E29" s="219"/>
      <c r="F29" s="220">
        <v>1</v>
      </c>
      <c r="G29" s="220">
        <v>1296.8699999999999</v>
      </c>
      <c r="H29" s="220">
        <v>1297</v>
      </c>
      <c r="I29" s="220"/>
      <c r="J29" s="220"/>
      <c r="K29" s="220"/>
      <c r="L29" s="220">
        <v>1297</v>
      </c>
    </row>
    <row r="30" spans="1:12" x14ac:dyDescent="0.25">
      <c r="A30" s="496" t="s">
        <v>798</v>
      </c>
      <c r="B30" s="497"/>
      <c r="C30" s="497"/>
      <c r="D30" s="497"/>
      <c r="E30" s="497"/>
      <c r="F30" s="497"/>
      <c r="G30" s="497"/>
      <c r="H30" s="497"/>
      <c r="I30" s="497"/>
      <c r="J30" s="497"/>
      <c r="K30" s="497"/>
      <c r="L30" s="497"/>
    </row>
    <row r="31" spans="1:12" ht="60" x14ac:dyDescent="0.25">
      <c r="A31" s="217" t="s">
        <v>202</v>
      </c>
      <c r="B31" s="224" t="s">
        <v>462</v>
      </c>
      <c r="C31" s="216" t="s">
        <v>463</v>
      </c>
      <c r="D31" s="218" t="s">
        <v>464</v>
      </c>
      <c r="E31" s="219"/>
      <c r="F31" s="221" t="s">
        <v>799</v>
      </c>
      <c r="G31" s="220">
        <v>189963.18</v>
      </c>
      <c r="H31" s="220">
        <v>1900</v>
      </c>
      <c r="I31" s="220">
        <v>998</v>
      </c>
      <c r="J31" s="220">
        <v>880</v>
      </c>
      <c r="K31" s="220">
        <v>199</v>
      </c>
      <c r="L31" s="220">
        <v>22</v>
      </c>
    </row>
    <row r="32" spans="1:12" ht="48" x14ac:dyDescent="0.25">
      <c r="A32" s="217" t="s">
        <v>206</v>
      </c>
      <c r="B32" s="224" t="s">
        <v>466</v>
      </c>
      <c r="C32" s="216" t="s">
        <v>738</v>
      </c>
      <c r="D32" s="218" t="s">
        <v>338</v>
      </c>
      <c r="E32" s="219"/>
      <c r="F32" s="221" t="s">
        <v>800</v>
      </c>
      <c r="G32" s="220">
        <v>173.56</v>
      </c>
      <c r="H32" s="220">
        <v>182</v>
      </c>
      <c r="I32" s="220"/>
      <c r="J32" s="220"/>
      <c r="K32" s="220"/>
      <c r="L32" s="220">
        <v>182</v>
      </c>
    </row>
    <row r="33" spans="1:12" ht="60" x14ac:dyDescent="0.25">
      <c r="A33" s="217" t="s">
        <v>210</v>
      </c>
      <c r="B33" s="224" t="s">
        <v>475</v>
      </c>
      <c r="C33" s="216" t="s">
        <v>476</v>
      </c>
      <c r="D33" s="218" t="s">
        <v>464</v>
      </c>
      <c r="E33" s="219"/>
      <c r="F33" s="221" t="s">
        <v>799</v>
      </c>
      <c r="G33" s="220">
        <v>227742.11</v>
      </c>
      <c r="H33" s="220">
        <v>2277</v>
      </c>
      <c r="I33" s="220">
        <v>1195</v>
      </c>
      <c r="J33" s="220">
        <v>1045</v>
      </c>
      <c r="K33" s="220">
        <v>240</v>
      </c>
      <c r="L33" s="220">
        <v>37</v>
      </c>
    </row>
    <row r="34" spans="1:12" ht="48" x14ac:dyDescent="0.25">
      <c r="A34" s="217" t="s">
        <v>215</v>
      </c>
      <c r="B34" s="224" t="s">
        <v>478</v>
      </c>
      <c r="C34" s="216" t="s">
        <v>479</v>
      </c>
      <c r="D34" s="218" t="s">
        <v>338</v>
      </c>
      <c r="E34" s="219"/>
      <c r="F34" s="221" t="s">
        <v>800</v>
      </c>
      <c r="G34" s="220">
        <v>406.27</v>
      </c>
      <c r="H34" s="220">
        <v>427</v>
      </c>
      <c r="I34" s="220"/>
      <c r="J34" s="220"/>
      <c r="K34" s="220"/>
      <c r="L34" s="220">
        <v>427</v>
      </c>
    </row>
    <row r="35" spans="1:12" x14ac:dyDescent="0.25">
      <c r="A35" s="496" t="s">
        <v>801</v>
      </c>
      <c r="B35" s="497"/>
      <c r="C35" s="497"/>
      <c r="D35" s="497"/>
      <c r="E35" s="497"/>
      <c r="F35" s="497"/>
      <c r="G35" s="497"/>
      <c r="H35" s="497"/>
      <c r="I35" s="497"/>
      <c r="J35" s="497"/>
      <c r="K35" s="497"/>
      <c r="L35" s="497"/>
    </row>
    <row r="36" spans="1:12" x14ac:dyDescent="0.25">
      <c r="A36" s="496" t="s">
        <v>802</v>
      </c>
      <c r="B36" s="497"/>
      <c r="C36" s="497"/>
      <c r="D36" s="497"/>
      <c r="E36" s="497"/>
      <c r="F36" s="497"/>
      <c r="G36" s="497"/>
      <c r="H36" s="497"/>
      <c r="I36" s="497"/>
      <c r="J36" s="497"/>
      <c r="K36" s="497"/>
      <c r="L36" s="497"/>
    </row>
    <row r="37" spans="1:12" ht="36" x14ac:dyDescent="0.25">
      <c r="A37" s="217" t="s">
        <v>219</v>
      </c>
      <c r="B37" s="224" t="s">
        <v>604</v>
      </c>
      <c r="C37" s="216" t="s">
        <v>605</v>
      </c>
      <c r="D37" s="218" t="s">
        <v>464</v>
      </c>
      <c r="E37" s="219"/>
      <c r="F37" s="221" t="s">
        <v>803</v>
      </c>
      <c r="G37" s="220">
        <v>53891.519999999997</v>
      </c>
      <c r="H37" s="220">
        <v>129879</v>
      </c>
      <c r="I37" s="220">
        <v>121505</v>
      </c>
      <c r="J37" s="220">
        <v>6266</v>
      </c>
      <c r="K37" s="220">
        <v>1060</v>
      </c>
      <c r="L37" s="220">
        <v>2108</v>
      </c>
    </row>
    <row r="38" spans="1:12" ht="48" x14ac:dyDescent="0.25">
      <c r="A38" s="217" t="s">
        <v>224</v>
      </c>
      <c r="B38" s="224" t="s">
        <v>804</v>
      </c>
      <c r="C38" s="216" t="s">
        <v>805</v>
      </c>
      <c r="D38" s="218" t="s">
        <v>338</v>
      </c>
      <c r="E38" s="219"/>
      <c r="F38" s="220">
        <v>241</v>
      </c>
      <c r="G38" s="220">
        <v>901.36</v>
      </c>
      <c r="H38" s="220">
        <v>217227</v>
      </c>
      <c r="I38" s="220"/>
      <c r="J38" s="220"/>
      <c r="K38" s="220"/>
      <c r="L38" s="220">
        <v>217227</v>
      </c>
    </row>
    <row r="39" spans="1:12" x14ac:dyDescent="0.25">
      <c r="A39" s="496" t="s">
        <v>806</v>
      </c>
      <c r="B39" s="497"/>
      <c r="C39" s="497"/>
      <c r="D39" s="497"/>
      <c r="E39" s="497"/>
      <c r="F39" s="497"/>
      <c r="G39" s="497"/>
      <c r="H39" s="497"/>
      <c r="I39" s="497"/>
      <c r="J39" s="497"/>
      <c r="K39" s="497"/>
      <c r="L39" s="497"/>
    </row>
    <row r="40" spans="1:12" ht="24" x14ac:dyDescent="0.25">
      <c r="A40" s="217" t="s">
        <v>228</v>
      </c>
      <c r="B40" s="224" t="s">
        <v>807</v>
      </c>
      <c r="C40" s="216" t="s">
        <v>808</v>
      </c>
      <c r="D40" s="218" t="s">
        <v>44</v>
      </c>
      <c r="E40" s="219"/>
      <c r="F40" s="220">
        <v>2</v>
      </c>
      <c r="G40" s="220">
        <v>3791.04</v>
      </c>
      <c r="H40" s="220">
        <v>7582</v>
      </c>
      <c r="I40" s="220"/>
      <c r="J40" s="220"/>
      <c r="K40" s="220"/>
      <c r="L40" s="220">
        <v>7582</v>
      </c>
    </row>
    <row r="41" spans="1:12" ht="24" x14ac:dyDescent="0.25">
      <c r="A41" s="217" t="s">
        <v>232</v>
      </c>
      <c r="B41" s="224" t="s">
        <v>809</v>
      </c>
      <c r="C41" s="216" t="s">
        <v>810</v>
      </c>
      <c r="D41" s="218" t="s">
        <v>44</v>
      </c>
      <c r="E41" s="219"/>
      <c r="F41" s="220">
        <v>20</v>
      </c>
      <c r="G41" s="220">
        <v>4493.8500000000004</v>
      </c>
      <c r="H41" s="220">
        <v>89877</v>
      </c>
      <c r="I41" s="220"/>
      <c r="J41" s="220"/>
      <c r="K41" s="220"/>
      <c r="L41" s="220">
        <v>89877</v>
      </c>
    </row>
    <row r="42" spans="1:12" ht="48" x14ac:dyDescent="0.25">
      <c r="A42" s="217" t="s">
        <v>236</v>
      </c>
      <c r="B42" s="224" t="s">
        <v>644</v>
      </c>
      <c r="C42" s="216" t="s">
        <v>645</v>
      </c>
      <c r="D42" s="218" t="s">
        <v>44</v>
      </c>
      <c r="E42" s="219"/>
      <c r="F42" s="220">
        <v>1</v>
      </c>
      <c r="G42" s="220">
        <v>453.38</v>
      </c>
      <c r="H42" s="220">
        <v>453</v>
      </c>
      <c r="I42" s="220"/>
      <c r="J42" s="220"/>
      <c r="K42" s="220"/>
      <c r="L42" s="220">
        <v>453</v>
      </c>
    </row>
    <row r="43" spans="1:12" ht="24" x14ac:dyDescent="0.25">
      <c r="A43" s="217" t="s">
        <v>242</v>
      </c>
      <c r="B43" s="224" t="s">
        <v>811</v>
      </c>
      <c r="C43" s="216" t="s">
        <v>812</v>
      </c>
      <c r="D43" s="218" t="s">
        <v>44</v>
      </c>
      <c r="E43" s="219"/>
      <c r="F43" s="220">
        <v>1</v>
      </c>
      <c r="G43" s="220">
        <v>1811.53</v>
      </c>
      <c r="H43" s="220">
        <v>1812</v>
      </c>
      <c r="I43" s="220"/>
      <c r="J43" s="220"/>
      <c r="K43" s="220"/>
      <c r="L43" s="220">
        <v>1812</v>
      </c>
    </row>
    <row r="44" spans="1:12" ht="24" x14ac:dyDescent="0.25">
      <c r="A44" s="217" t="s">
        <v>246</v>
      </c>
      <c r="B44" s="224" t="s">
        <v>638</v>
      </c>
      <c r="C44" s="216" t="s">
        <v>639</v>
      </c>
      <c r="D44" s="218" t="s">
        <v>44</v>
      </c>
      <c r="E44" s="219"/>
      <c r="F44" s="220">
        <v>33</v>
      </c>
      <c r="G44" s="220">
        <v>1212.3699999999999</v>
      </c>
      <c r="H44" s="220">
        <v>40008</v>
      </c>
      <c r="I44" s="220"/>
      <c r="J44" s="220"/>
      <c r="K44" s="220"/>
      <c r="L44" s="220">
        <v>40008</v>
      </c>
    </row>
    <row r="45" spans="1:12" ht="72" x14ac:dyDescent="0.25">
      <c r="A45" s="217" t="s">
        <v>249</v>
      </c>
      <c r="B45" s="224" t="s">
        <v>767</v>
      </c>
      <c r="C45" s="216" t="s">
        <v>813</v>
      </c>
      <c r="D45" s="218" t="s">
        <v>44</v>
      </c>
      <c r="E45" s="219"/>
      <c r="F45" s="220">
        <v>1</v>
      </c>
      <c r="G45" s="220">
        <v>947.58</v>
      </c>
      <c r="H45" s="220">
        <v>948</v>
      </c>
      <c r="I45" s="220"/>
      <c r="J45" s="220"/>
      <c r="K45" s="220"/>
      <c r="L45" s="220">
        <v>948</v>
      </c>
    </row>
    <row r="46" spans="1:12" x14ac:dyDescent="0.25">
      <c r="A46" s="496" t="s">
        <v>814</v>
      </c>
      <c r="B46" s="497"/>
      <c r="C46" s="497"/>
      <c r="D46" s="497"/>
      <c r="E46" s="497"/>
      <c r="F46" s="497"/>
      <c r="G46" s="497"/>
      <c r="H46" s="497"/>
      <c r="I46" s="497"/>
      <c r="J46" s="497"/>
      <c r="K46" s="497"/>
      <c r="L46" s="497"/>
    </row>
    <row r="47" spans="1:12" ht="36" x14ac:dyDescent="0.25">
      <c r="A47" s="217" t="s">
        <v>253</v>
      </c>
      <c r="B47" s="224" t="s">
        <v>604</v>
      </c>
      <c r="C47" s="216" t="s">
        <v>605</v>
      </c>
      <c r="D47" s="218" t="s">
        <v>464</v>
      </c>
      <c r="E47" s="219"/>
      <c r="F47" s="221" t="s">
        <v>815</v>
      </c>
      <c r="G47" s="220">
        <v>53891.519999999997</v>
      </c>
      <c r="H47" s="220">
        <v>72754</v>
      </c>
      <c r="I47" s="220">
        <v>68063</v>
      </c>
      <c r="J47" s="220">
        <v>3510</v>
      </c>
      <c r="K47" s="220">
        <v>594</v>
      </c>
      <c r="L47" s="220">
        <v>1181</v>
      </c>
    </row>
    <row r="48" spans="1:12" ht="48" x14ac:dyDescent="0.25">
      <c r="A48" s="217" t="s">
        <v>256</v>
      </c>
      <c r="B48" s="224" t="s">
        <v>816</v>
      </c>
      <c r="C48" s="216" t="s">
        <v>817</v>
      </c>
      <c r="D48" s="218" t="s">
        <v>338</v>
      </c>
      <c r="E48" s="219"/>
      <c r="F48" s="220">
        <v>135</v>
      </c>
      <c r="G48" s="220">
        <v>2146.02</v>
      </c>
      <c r="H48" s="220">
        <v>289713</v>
      </c>
      <c r="I48" s="220"/>
      <c r="J48" s="220"/>
      <c r="K48" s="220"/>
      <c r="L48" s="220">
        <v>289713</v>
      </c>
    </row>
    <row r="49" spans="1:12" x14ac:dyDescent="0.25">
      <c r="A49" s="217" t="s">
        <v>259</v>
      </c>
      <c r="B49" s="224" t="s">
        <v>818</v>
      </c>
      <c r="C49" s="216" t="s">
        <v>819</v>
      </c>
      <c r="D49" s="218" t="s">
        <v>44</v>
      </c>
      <c r="E49" s="219"/>
      <c r="F49" s="220">
        <v>2</v>
      </c>
      <c r="G49" s="220">
        <v>927.82</v>
      </c>
      <c r="H49" s="220">
        <v>1856</v>
      </c>
      <c r="I49" s="220"/>
      <c r="J49" s="220"/>
      <c r="K49" s="220"/>
      <c r="L49" s="220">
        <v>1856</v>
      </c>
    </row>
    <row r="50" spans="1:12" x14ac:dyDescent="0.25">
      <c r="A50" s="217" t="s">
        <v>264</v>
      </c>
      <c r="B50" s="224" t="s">
        <v>820</v>
      </c>
      <c r="C50" s="216" t="s">
        <v>821</v>
      </c>
      <c r="D50" s="218" t="s">
        <v>44</v>
      </c>
      <c r="E50" s="219"/>
      <c r="F50" s="220">
        <v>15</v>
      </c>
      <c r="G50" s="220">
        <v>1325.56</v>
      </c>
      <c r="H50" s="220">
        <v>19883</v>
      </c>
      <c r="I50" s="220"/>
      <c r="J50" s="220"/>
      <c r="K50" s="220"/>
      <c r="L50" s="220">
        <v>19883</v>
      </c>
    </row>
    <row r="51" spans="1:12" ht="24" x14ac:dyDescent="0.25">
      <c r="A51" s="217" t="s">
        <v>268</v>
      </c>
      <c r="B51" s="224" t="s">
        <v>761</v>
      </c>
      <c r="C51" s="216" t="s">
        <v>762</v>
      </c>
      <c r="D51" s="218" t="s">
        <v>44</v>
      </c>
      <c r="E51" s="219"/>
      <c r="F51" s="220">
        <v>53</v>
      </c>
      <c r="G51" s="220">
        <v>1644.77</v>
      </c>
      <c r="H51" s="220">
        <v>87173</v>
      </c>
      <c r="I51" s="220"/>
      <c r="J51" s="220"/>
      <c r="K51" s="220"/>
      <c r="L51" s="220">
        <v>87173</v>
      </c>
    </row>
    <row r="52" spans="1:12" x14ac:dyDescent="0.25">
      <c r="A52" s="496" t="s">
        <v>806</v>
      </c>
      <c r="B52" s="497"/>
      <c r="C52" s="497"/>
      <c r="D52" s="497"/>
      <c r="E52" s="497"/>
      <c r="F52" s="497"/>
      <c r="G52" s="497"/>
      <c r="H52" s="497"/>
      <c r="I52" s="497"/>
      <c r="J52" s="497"/>
      <c r="K52" s="497"/>
      <c r="L52" s="497"/>
    </row>
    <row r="53" spans="1:12" ht="36" x14ac:dyDescent="0.25">
      <c r="A53" s="217" t="s">
        <v>272</v>
      </c>
      <c r="B53" s="224" t="s">
        <v>618</v>
      </c>
      <c r="C53" s="216" t="s">
        <v>822</v>
      </c>
      <c r="D53" s="218" t="s">
        <v>620</v>
      </c>
      <c r="E53" s="219"/>
      <c r="F53" s="221" t="s">
        <v>766</v>
      </c>
      <c r="G53" s="220">
        <v>5762.31</v>
      </c>
      <c r="H53" s="220">
        <v>1152</v>
      </c>
      <c r="I53" s="220">
        <v>393</v>
      </c>
      <c r="J53" s="220">
        <v>759</v>
      </c>
      <c r="K53" s="220">
        <v>306</v>
      </c>
      <c r="L53" s="220"/>
    </row>
    <row r="54" spans="1:12" ht="24" x14ac:dyDescent="0.25">
      <c r="A54" s="217" t="s">
        <v>276</v>
      </c>
      <c r="B54" s="224" t="s">
        <v>823</v>
      </c>
      <c r="C54" s="216" t="s">
        <v>824</v>
      </c>
      <c r="D54" s="218" t="s">
        <v>44</v>
      </c>
      <c r="E54" s="219"/>
      <c r="F54" s="220">
        <v>1</v>
      </c>
      <c r="G54" s="220">
        <v>296.08</v>
      </c>
      <c r="H54" s="220">
        <v>296</v>
      </c>
      <c r="I54" s="220"/>
      <c r="J54" s="220"/>
      <c r="K54" s="220"/>
      <c r="L54" s="220">
        <v>296</v>
      </c>
    </row>
    <row r="55" spans="1:12" ht="24" x14ac:dyDescent="0.25">
      <c r="A55" s="217" t="s">
        <v>279</v>
      </c>
      <c r="B55" s="224" t="s">
        <v>823</v>
      </c>
      <c r="C55" s="216" t="s">
        <v>825</v>
      </c>
      <c r="D55" s="218" t="s">
        <v>44</v>
      </c>
      <c r="E55" s="219"/>
      <c r="F55" s="220">
        <v>1</v>
      </c>
      <c r="G55" s="220">
        <v>2753.56</v>
      </c>
      <c r="H55" s="220">
        <v>2754</v>
      </c>
      <c r="I55" s="220"/>
      <c r="J55" s="220"/>
      <c r="K55" s="220"/>
      <c r="L55" s="220">
        <v>2754</v>
      </c>
    </row>
    <row r="56" spans="1:12" x14ac:dyDescent="0.25">
      <c r="A56" s="496" t="s">
        <v>826</v>
      </c>
      <c r="B56" s="497"/>
      <c r="C56" s="497"/>
      <c r="D56" s="497"/>
      <c r="E56" s="497"/>
      <c r="F56" s="497"/>
      <c r="G56" s="497"/>
      <c r="H56" s="497"/>
      <c r="I56" s="497"/>
      <c r="J56" s="497"/>
      <c r="K56" s="497"/>
      <c r="L56" s="497"/>
    </row>
    <row r="57" spans="1:12" ht="36" x14ac:dyDescent="0.25">
      <c r="A57" s="217" t="s">
        <v>348</v>
      </c>
      <c r="B57" s="224" t="s">
        <v>827</v>
      </c>
      <c r="C57" s="216" t="s">
        <v>828</v>
      </c>
      <c r="D57" s="218" t="s">
        <v>196</v>
      </c>
      <c r="E57" s="219"/>
      <c r="F57" s="221" t="s">
        <v>829</v>
      </c>
      <c r="G57" s="220">
        <v>115570.7</v>
      </c>
      <c r="H57" s="220">
        <v>2805</v>
      </c>
      <c r="I57" s="220"/>
      <c r="J57" s="220"/>
      <c r="K57" s="220"/>
      <c r="L57" s="220">
        <v>2805</v>
      </c>
    </row>
    <row r="58" spans="1:12" ht="24" x14ac:dyDescent="0.25">
      <c r="A58" s="217" t="s">
        <v>351</v>
      </c>
      <c r="B58" s="224" t="s">
        <v>585</v>
      </c>
      <c r="C58" s="216" t="s">
        <v>830</v>
      </c>
      <c r="D58" s="218" t="s">
        <v>44</v>
      </c>
      <c r="E58" s="219"/>
      <c r="F58" s="220">
        <v>460</v>
      </c>
      <c r="G58" s="220">
        <v>348.95</v>
      </c>
      <c r="H58" s="220">
        <v>160515</v>
      </c>
      <c r="I58" s="220"/>
      <c r="J58" s="220"/>
      <c r="K58" s="220"/>
      <c r="L58" s="220">
        <v>160515</v>
      </c>
    </row>
    <row r="59" spans="1:12" ht="48" x14ac:dyDescent="0.25">
      <c r="A59" s="217" t="s">
        <v>354</v>
      </c>
      <c r="B59" s="224" t="s">
        <v>591</v>
      </c>
      <c r="C59" s="216" t="s">
        <v>592</v>
      </c>
      <c r="D59" s="218" t="s">
        <v>44</v>
      </c>
      <c r="E59" s="219"/>
      <c r="F59" s="220">
        <v>28</v>
      </c>
      <c r="G59" s="220">
        <v>525.14</v>
      </c>
      <c r="H59" s="220">
        <v>14704</v>
      </c>
      <c r="I59" s="220"/>
      <c r="J59" s="220"/>
      <c r="K59" s="220"/>
      <c r="L59" s="220">
        <v>14704</v>
      </c>
    </row>
    <row r="60" spans="1:12" ht="24" x14ac:dyDescent="0.25">
      <c r="A60" s="217" t="s">
        <v>356</v>
      </c>
      <c r="B60" s="224" t="s">
        <v>772</v>
      </c>
      <c r="C60" s="216" t="s">
        <v>773</v>
      </c>
      <c r="D60" s="218" t="s">
        <v>44</v>
      </c>
      <c r="E60" s="219"/>
      <c r="F60" s="220">
        <v>1</v>
      </c>
      <c r="G60" s="220">
        <v>327.62</v>
      </c>
      <c r="H60" s="220">
        <v>328</v>
      </c>
      <c r="I60" s="220"/>
      <c r="J60" s="220"/>
      <c r="K60" s="220"/>
      <c r="L60" s="220">
        <v>328</v>
      </c>
    </row>
    <row r="61" spans="1:12" ht="24" x14ac:dyDescent="0.25">
      <c r="A61" s="217" t="s">
        <v>358</v>
      </c>
      <c r="B61" s="224" t="s">
        <v>831</v>
      </c>
      <c r="C61" s="216" t="s">
        <v>832</v>
      </c>
      <c r="D61" s="218" t="s">
        <v>44</v>
      </c>
      <c r="E61" s="219"/>
      <c r="F61" s="220">
        <v>152</v>
      </c>
      <c r="G61" s="220">
        <v>872.78</v>
      </c>
      <c r="H61" s="220">
        <v>132663</v>
      </c>
      <c r="I61" s="220"/>
      <c r="J61" s="220"/>
      <c r="K61" s="220"/>
      <c r="L61" s="220">
        <v>132663</v>
      </c>
    </row>
    <row r="62" spans="1:12" ht="24" x14ac:dyDescent="0.25">
      <c r="A62" s="217" t="s">
        <v>362</v>
      </c>
      <c r="B62" s="224" t="s">
        <v>833</v>
      </c>
      <c r="C62" s="216" t="s">
        <v>834</v>
      </c>
      <c r="D62" s="218" t="s">
        <v>44</v>
      </c>
      <c r="E62" s="219"/>
      <c r="F62" s="220">
        <v>78</v>
      </c>
      <c r="G62" s="220">
        <v>895.93</v>
      </c>
      <c r="H62" s="220">
        <v>69883</v>
      </c>
      <c r="I62" s="220"/>
      <c r="J62" s="220"/>
      <c r="K62" s="220"/>
      <c r="L62" s="220">
        <v>69883</v>
      </c>
    </row>
    <row r="63" spans="1:12" x14ac:dyDescent="0.25">
      <c r="A63" s="217" t="s">
        <v>364</v>
      </c>
      <c r="B63" s="224" t="s">
        <v>651</v>
      </c>
      <c r="C63" s="216" t="s">
        <v>652</v>
      </c>
      <c r="D63" s="218" t="s">
        <v>44</v>
      </c>
      <c r="E63" s="219"/>
      <c r="F63" s="220">
        <v>230</v>
      </c>
      <c r="G63" s="220">
        <v>66.650000000000006</v>
      </c>
      <c r="H63" s="220">
        <v>15330</v>
      </c>
      <c r="I63" s="220"/>
      <c r="J63" s="220"/>
      <c r="K63" s="220"/>
      <c r="L63" s="220">
        <v>15330</v>
      </c>
    </row>
    <row r="64" spans="1:12" ht="24" x14ac:dyDescent="0.25">
      <c r="A64" s="217" t="s">
        <v>368</v>
      </c>
      <c r="B64" s="224" t="s">
        <v>654</v>
      </c>
      <c r="C64" s="216" t="s">
        <v>655</v>
      </c>
      <c r="D64" s="218" t="s">
        <v>44</v>
      </c>
      <c r="E64" s="219"/>
      <c r="F64" s="220">
        <v>460</v>
      </c>
      <c r="G64" s="220">
        <v>7.88</v>
      </c>
      <c r="H64" s="220">
        <v>3626</v>
      </c>
      <c r="I64" s="220"/>
      <c r="J64" s="220"/>
      <c r="K64" s="220"/>
      <c r="L64" s="220">
        <v>3626</v>
      </c>
    </row>
    <row r="65" spans="1:12" x14ac:dyDescent="0.25">
      <c r="A65" s="496" t="s">
        <v>835</v>
      </c>
      <c r="B65" s="497"/>
      <c r="C65" s="497"/>
      <c r="D65" s="497"/>
      <c r="E65" s="497"/>
      <c r="F65" s="497"/>
      <c r="G65" s="497"/>
      <c r="H65" s="497"/>
      <c r="I65" s="497"/>
      <c r="J65" s="497"/>
      <c r="K65" s="497"/>
      <c r="L65" s="497"/>
    </row>
    <row r="66" spans="1:12" ht="36" x14ac:dyDescent="0.25">
      <c r="A66" s="217" t="s">
        <v>370</v>
      </c>
      <c r="B66" s="224" t="s">
        <v>211</v>
      </c>
      <c r="C66" s="216" t="s">
        <v>666</v>
      </c>
      <c r="D66" s="218" t="s">
        <v>213</v>
      </c>
      <c r="E66" s="219"/>
      <c r="F66" s="221" t="s">
        <v>836</v>
      </c>
      <c r="G66" s="220">
        <v>6040.53</v>
      </c>
      <c r="H66" s="220">
        <v>18</v>
      </c>
      <c r="I66" s="220">
        <v>18</v>
      </c>
      <c r="J66" s="220"/>
      <c r="K66" s="220"/>
      <c r="L66" s="220"/>
    </row>
    <row r="67" spans="1:12" ht="36" x14ac:dyDescent="0.25">
      <c r="A67" s="217" t="s">
        <v>372</v>
      </c>
      <c r="B67" s="224" t="s">
        <v>669</v>
      </c>
      <c r="C67" s="216" t="s">
        <v>670</v>
      </c>
      <c r="D67" s="218" t="s">
        <v>239</v>
      </c>
      <c r="E67" s="219"/>
      <c r="F67" s="221" t="s">
        <v>837</v>
      </c>
      <c r="G67" s="220">
        <v>575.76</v>
      </c>
      <c r="H67" s="220">
        <v>59</v>
      </c>
      <c r="I67" s="220"/>
      <c r="J67" s="220"/>
      <c r="K67" s="220"/>
      <c r="L67" s="220">
        <v>59</v>
      </c>
    </row>
    <row r="68" spans="1:12" ht="36" x14ac:dyDescent="0.25">
      <c r="A68" s="217" t="s">
        <v>376</v>
      </c>
      <c r="B68" s="224" t="s">
        <v>673</v>
      </c>
      <c r="C68" s="216" t="s">
        <v>674</v>
      </c>
      <c r="D68" s="218" t="s">
        <v>213</v>
      </c>
      <c r="E68" s="219"/>
      <c r="F68" s="221" t="s">
        <v>836</v>
      </c>
      <c r="G68" s="220">
        <v>1452.4</v>
      </c>
      <c r="H68" s="220">
        <v>4</v>
      </c>
      <c r="I68" s="220">
        <v>4</v>
      </c>
      <c r="J68" s="220"/>
      <c r="K68" s="220"/>
      <c r="L68" s="220"/>
    </row>
    <row r="69" spans="1:12" ht="24" x14ac:dyDescent="0.25">
      <c r="A69" s="217" t="s">
        <v>380</v>
      </c>
      <c r="B69" s="224" t="s">
        <v>669</v>
      </c>
      <c r="C69" s="216" t="s">
        <v>676</v>
      </c>
      <c r="D69" s="218" t="s">
        <v>239</v>
      </c>
      <c r="E69" s="219"/>
      <c r="F69" s="221" t="s">
        <v>838</v>
      </c>
      <c r="G69" s="220">
        <v>487.18</v>
      </c>
      <c r="H69" s="220">
        <v>22</v>
      </c>
      <c r="I69" s="220"/>
      <c r="J69" s="220"/>
      <c r="K69" s="220"/>
      <c r="L69" s="220">
        <v>22</v>
      </c>
    </row>
    <row r="70" spans="1:12" x14ac:dyDescent="0.25">
      <c r="A70" s="496" t="s">
        <v>839</v>
      </c>
      <c r="B70" s="497"/>
      <c r="C70" s="497"/>
      <c r="D70" s="497"/>
      <c r="E70" s="497"/>
      <c r="F70" s="497"/>
      <c r="G70" s="497"/>
      <c r="H70" s="497"/>
      <c r="I70" s="497"/>
      <c r="J70" s="497"/>
      <c r="K70" s="497"/>
      <c r="L70" s="497"/>
    </row>
    <row r="71" spans="1:12" ht="48" x14ac:dyDescent="0.25">
      <c r="A71" s="217" t="s">
        <v>384</v>
      </c>
      <c r="B71" s="224" t="s">
        <v>840</v>
      </c>
      <c r="C71" s="216" t="s">
        <v>841</v>
      </c>
      <c r="D71" s="218" t="s">
        <v>842</v>
      </c>
      <c r="E71" s="219"/>
      <c r="F71" s="221" t="s">
        <v>843</v>
      </c>
      <c r="G71" s="220">
        <v>2196.91</v>
      </c>
      <c r="H71" s="220">
        <v>86427</v>
      </c>
      <c r="I71" s="220">
        <v>44938</v>
      </c>
      <c r="J71" s="220">
        <v>15826</v>
      </c>
      <c r="K71" s="220">
        <v>5699</v>
      </c>
      <c r="L71" s="220">
        <v>25663</v>
      </c>
    </row>
    <row r="72" spans="1:12" ht="48" x14ac:dyDescent="0.25">
      <c r="A72" s="217" t="s">
        <v>388</v>
      </c>
      <c r="B72" s="224" t="s">
        <v>844</v>
      </c>
      <c r="C72" s="216" t="s">
        <v>845</v>
      </c>
      <c r="D72" s="218" t="s">
        <v>338</v>
      </c>
      <c r="E72" s="219"/>
      <c r="F72" s="221" t="s">
        <v>846</v>
      </c>
      <c r="G72" s="220">
        <v>49.4</v>
      </c>
      <c r="H72" s="220">
        <v>54</v>
      </c>
      <c r="I72" s="220"/>
      <c r="J72" s="220"/>
      <c r="K72" s="220"/>
      <c r="L72" s="220">
        <v>54</v>
      </c>
    </row>
    <row r="73" spans="1:12" ht="48" x14ac:dyDescent="0.25">
      <c r="A73" s="217" t="s">
        <v>390</v>
      </c>
      <c r="B73" s="224" t="s">
        <v>847</v>
      </c>
      <c r="C73" s="216" t="s">
        <v>848</v>
      </c>
      <c r="D73" s="218" t="s">
        <v>338</v>
      </c>
      <c r="E73" s="219"/>
      <c r="F73" s="221" t="s">
        <v>849</v>
      </c>
      <c r="G73" s="220">
        <v>57.38</v>
      </c>
      <c r="H73" s="220">
        <v>13</v>
      </c>
      <c r="I73" s="220"/>
      <c r="J73" s="220"/>
      <c r="K73" s="220"/>
      <c r="L73" s="220">
        <v>13</v>
      </c>
    </row>
    <row r="74" spans="1:12" ht="48" x14ac:dyDescent="0.25">
      <c r="A74" s="217" t="s">
        <v>391</v>
      </c>
      <c r="B74" s="224" t="s">
        <v>850</v>
      </c>
      <c r="C74" s="216" t="s">
        <v>851</v>
      </c>
      <c r="D74" s="218" t="s">
        <v>338</v>
      </c>
      <c r="E74" s="219"/>
      <c r="F74" s="221" t="s">
        <v>846</v>
      </c>
      <c r="G74" s="220">
        <v>70.209999999999994</v>
      </c>
      <c r="H74" s="220">
        <v>77</v>
      </c>
      <c r="I74" s="220"/>
      <c r="J74" s="220"/>
      <c r="K74" s="220"/>
      <c r="L74" s="220">
        <v>77</v>
      </c>
    </row>
    <row r="75" spans="1:12" ht="48" x14ac:dyDescent="0.25">
      <c r="A75" s="217" t="s">
        <v>395</v>
      </c>
      <c r="B75" s="224" t="s">
        <v>852</v>
      </c>
      <c r="C75" s="216" t="s">
        <v>853</v>
      </c>
      <c r="D75" s="218" t="s">
        <v>338</v>
      </c>
      <c r="E75" s="219"/>
      <c r="F75" s="221" t="s">
        <v>849</v>
      </c>
      <c r="G75" s="220">
        <v>98.11</v>
      </c>
      <c r="H75" s="220">
        <v>22</v>
      </c>
      <c r="I75" s="220"/>
      <c r="J75" s="220"/>
      <c r="K75" s="220"/>
      <c r="L75" s="220">
        <v>22</v>
      </c>
    </row>
    <row r="76" spans="1:12" ht="48" x14ac:dyDescent="0.25">
      <c r="A76" s="217" t="s">
        <v>398</v>
      </c>
      <c r="B76" s="224" t="s">
        <v>854</v>
      </c>
      <c r="C76" s="216" t="s">
        <v>855</v>
      </c>
      <c r="D76" s="218" t="s">
        <v>338</v>
      </c>
      <c r="E76" s="219"/>
      <c r="F76" s="221" t="s">
        <v>856</v>
      </c>
      <c r="G76" s="220">
        <v>381.27</v>
      </c>
      <c r="H76" s="220">
        <v>101075</v>
      </c>
      <c r="I76" s="220"/>
      <c r="J76" s="220"/>
      <c r="K76" s="220"/>
      <c r="L76" s="220">
        <v>101075</v>
      </c>
    </row>
    <row r="77" spans="1:12" ht="48" x14ac:dyDescent="0.25">
      <c r="A77" s="217" t="s">
        <v>404</v>
      </c>
      <c r="B77" s="224" t="s">
        <v>857</v>
      </c>
      <c r="C77" s="216" t="s">
        <v>858</v>
      </c>
      <c r="D77" s="218" t="s">
        <v>338</v>
      </c>
      <c r="E77" s="219"/>
      <c r="F77" s="221" t="s">
        <v>859</v>
      </c>
      <c r="G77" s="220">
        <v>387.86</v>
      </c>
      <c r="H77" s="220">
        <v>59730</v>
      </c>
      <c r="I77" s="220"/>
      <c r="J77" s="220"/>
      <c r="K77" s="220"/>
      <c r="L77" s="220">
        <v>59730</v>
      </c>
    </row>
    <row r="78" spans="1:12" ht="48" x14ac:dyDescent="0.25">
      <c r="A78" s="217" t="s">
        <v>521</v>
      </c>
      <c r="B78" s="224" t="s">
        <v>860</v>
      </c>
      <c r="C78" s="216" t="s">
        <v>861</v>
      </c>
      <c r="D78" s="218" t="s">
        <v>338</v>
      </c>
      <c r="E78" s="219"/>
      <c r="F78" s="221" t="s">
        <v>862</v>
      </c>
      <c r="G78" s="220">
        <v>448.09</v>
      </c>
      <c r="H78" s="220">
        <v>4929</v>
      </c>
      <c r="I78" s="220"/>
      <c r="J78" s="220"/>
      <c r="K78" s="220"/>
      <c r="L78" s="220">
        <v>4929</v>
      </c>
    </row>
    <row r="79" spans="1:12" ht="24" x14ac:dyDescent="0.25">
      <c r="A79" s="217" t="s">
        <v>524</v>
      </c>
      <c r="B79" s="224" t="s">
        <v>863</v>
      </c>
      <c r="C79" s="216" t="s">
        <v>864</v>
      </c>
      <c r="D79" s="218" t="s">
        <v>865</v>
      </c>
      <c r="E79" s="219"/>
      <c r="F79" s="221" t="s">
        <v>866</v>
      </c>
      <c r="G79" s="220">
        <v>4753.57</v>
      </c>
      <c r="H79" s="220">
        <v>4516</v>
      </c>
      <c r="I79" s="220">
        <v>2466</v>
      </c>
      <c r="J79" s="220">
        <v>651</v>
      </c>
      <c r="K79" s="220">
        <v>237</v>
      </c>
      <c r="L79" s="220">
        <v>1399</v>
      </c>
    </row>
    <row r="80" spans="1:12" ht="84" x14ac:dyDescent="0.25">
      <c r="A80" s="217" t="s">
        <v>527</v>
      </c>
      <c r="B80" s="224" t="s">
        <v>867</v>
      </c>
      <c r="C80" s="216" t="s">
        <v>868</v>
      </c>
      <c r="D80" s="218" t="s">
        <v>401</v>
      </c>
      <c r="E80" s="219"/>
      <c r="F80" s="221" t="s">
        <v>869</v>
      </c>
      <c r="G80" s="220">
        <v>724.37</v>
      </c>
      <c r="H80" s="220">
        <v>7570</v>
      </c>
      <c r="I80" s="220"/>
      <c r="J80" s="220"/>
      <c r="K80" s="220"/>
      <c r="L80" s="220">
        <v>7570</v>
      </c>
    </row>
    <row r="81" spans="1:12" x14ac:dyDescent="0.25">
      <c r="A81" s="498" t="s">
        <v>870</v>
      </c>
      <c r="B81" s="497"/>
      <c r="C81" s="497"/>
      <c r="D81" s="497"/>
      <c r="E81" s="497"/>
      <c r="F81" s="497"/>
      <c r="G81" s="497"/>
      <c r="H81" s="497"/>
      <c r="I81" s="497"/>
      <c r="J81" s="497"/>
      <c r="K81" s="497"/>
      <c r="L81" s="497"/>
    </row>
    <row r="82" spans="1:12" ht="36" x14ac:dyDescent="0.25">
      <c r="A82" s="217" t="s">
        <v>530</v>
      </c>
      <c r="B82" s="224" t="s">
        <v>684</v>
      </c>
      <c r="C82" s="216" t="s">
        <v>685</v>
      </c>
      <c r="D82" s="218" t="s">
        <v>686</v>
      </c>
      <c r="E82" s="219"/>
      <c r="F82" s="220">
        <v>2</v>
      </c>
      <c r="G82" s="220">
        <v>46.36</v>
      </c>
      <c r="H82" s="220">
        <v>93</v>
      </c>
      <c r="I82" s="220">
        <v>93</v>
      </c>
      <c r="J82" s="220"/>
      <c r="K82" s="220"/>
      <c r="L82" s="220"/>
    </row>
    <row r="83" spans="1:12" ht="36" x14ac:dyDescent="0.25">
      <c r="A83" s="217" t="s">
        <v>533</v>
      </c>
      <c r="B83" s="224" t="s">
        <v>695</v>
      </c>
      <c r="C83" s="216" t="s">
        <v>696</v>
      </c>
      <c r="D83" s="218" t="s">
        <v>686</v>
      </c>
      <c r="E83" s="219"/>
      <c r="F83" s="221" t="s">
        <v>871</v>
      </c>
      <c r="G83" s="220">
        <v>92.7</v>
      </c>
      <c r="H83" s="220">
        <v>15296</v>
      </c>
      <c r="I83" s="220">
        <v>15296</v>
      </c>
      <c r="J83" s="220"/>
      <c r="K83" s="220"/>
      <c r="L83" s="220"/>
    </row>
    <row r="84" spans="1:12" x14ac:dyDescent="0.25">
      <c r="A84" s="498" t="s">
        <v>872</v>
      </c>
      <c r="B84" s="497"/>
      <c r="C84" s="497"/>
      <c r="D84" s="497"/>
      <c r="E84" s="497"/>
      <c r="F84" s="497"/>
      <c r="G84" s="497"/>
      <c r="H84" s="497"/>
      <c r="I84" s="497"/>
      <c r="J84" s="497"/>
      <c r="K84" s="497"/>
      <c r="L84" s="497"/>
    </row>
    <row r="85" spans="1:12" ht="72" x14ac:dyDescent="0.25">
      <c r="A85" s="217" t="s">
        <v>536</v>
      </c>
      <c r="B85" s="224" t="s">
        <v>700</v>
      </c>
      <c r="C85" s="216" t="s">
        <v>701</v>
      </c>
      <c r="D85" s="218" t="s">
        <v>686</v>
      </c>
      <c r="E85" s="219"/>
      <c r="F85" s="220">
        <v>2</v>
      </c>
      <c r="G85" s="220">
        <v>206.94</v>
      </c>
      <c r="H85" s="220">
        <v>414</v>
      </c>
      <c r="I85" s="220">
        <v>339</v>
      </c>
      <c r="J85" s="220">
        <v>36</v>
      </c>
      <c r="K85" s="220"/>
      <c r="L85" s="220">
        <v>39</v>
      </c>
    </row>
    <row r="86" spans="1:12" x14ac:dyDescent="0.25">
      <c r="A86" s="496" t="s">
        <v>283</v>
      </c>
      <c r="B86" s="497"/>
      <c r="C86" s="497"/>
      <c r="D86" s="497"/>
      <c r="E86" s="497"/>
      <c r="F86" s="497"/>
      <c r="G86" s="497"/>
      <c r="H86" s="222">
        <v>1654774</v>
      </c>
      <c r="I86" s="222">
        <v>259190</v>
      </c>
      <c r="J86" s="222">
        <v>29046</v>
      </c>
      <c r="K86" s="222">
        <v>8339</v>
      </c>
      <c r="L86" s="222">
        <v>1366538</v>
      </c>
    </row>
    <row r="87" spans="1:12" x14ac:dyDescent="0.25">
      <c r="A87" s="496" t="s">
        <v>119</v>
      </c>
      <c r="B87" s="497"/>
      <c r="C87" s="497"/>
      <c r="D87" s="497"/>
      <c r="E87" s="497"/>
      <c r="F87" s="497"/>
      <c r="G87" s="497"/>
      <c r="H87" s="222">
        <v>244543</v>
      </c>
      <c r="I87" s="220"/>
      <c r="J87" s="220"/>
      <c r="K87" s="220"/>
      <c r="L87" s="220"/>
    </row>
    <row r="88" spans="1:12" x14ac:dyDescent="0.25">
      <c r="A88" s="496" t="s">
        <v>120</v>
      </c>
      <c r="B88" s="497"/>
      <c r="C88" s="497"/>
      <c r="D88" s="497"/>
      <c r="E88" s="497"/>
      <c r="F88" s="497"/>
      <c r="G88" s="497"/>
      <c r="H88" s="222">
        <v>127903</v>
      </c>
      <c r="I88" s="220"/>
      <c r="J88" s="220"/>
      <c r="K88" s="220"/>
      <c r="L88" s="220"/>
    </row>
    <row r="89" spans="1:12" x14ac:dyDescent="0.25">
      <c r="A89" s="496" t="s">
        <v>121</v>
      </c>
      <c r="B89" s="497"/>
      <c r="C89" s="497"/>
      <c r="D89" s="497"/>
      <c r="E89" s="497"/>
      <c r="F89" s="497"/>
      <c r="G89" s="497"/>
      <c r="H89" s="220"/>
      <c r="I89" s="220"/>
      <c r="J89" s="220"/>
      <c r="K89" s="220"/>
      <c r="L89" s="220"/>
    </row>
    <row r="90" spans="1:12" x14ac:dyDescent="0.25">
      <c r="A90" s="496" t="s">
        <v>122</v>
      </c>
      <c r="B90" s="497"/>
      <c r="C90" s="497"/>
      <c r="D90" s="497"/>
      <c r="E90" s="497"/>
      <c r="F90" s="497"/>
      <c r="G90" s="497"/>
      <c r="H90" s="222">
        <v>2027220</v>
      </c>
      <c r="I90" s="220"/>
      <c r="J90" s="220"/>
      <c r="K90" s="220"/>
      <c r="L90" s="220"/>
    </row>
    <row r="91" spans="1:12" x14ac:dyDescent="0.25">
      <c r="A91" s="496" t="s">
        <v>123</v>
      </c>
      <c r="B91" s="497"/>
      <c r="C91" s="497"/>
      <c r="D91" s="497"/>
      <c r="E91" s="497"/>
      <c r="F91" s="497"/>
      <c r="G91" s="497"/>
      <c r="H91" s="220"/>
      <c r="I91" s="220"/>
      <c r="J91" s="220"/>
      <c r="K91" s="220"/>
      <c r="L91" s="220"/>
    </row>
    <row r="92" spans="1:12" x14ac:dyDescent="0.25">
      <c r="A92" s="496" t="s">
        <v>130</v>
      </c>
      <c r="B92" s="497"/>
      <c r="C92" s="497"/>
      <c r="D92" s="497"/>
      <c r="E92" s="497"/>
      <c r="F92" s="497"/>
      <c r="G92" s="497"/>
      <c r="H92" s="222">
        <v>1366538</v>
      </c>
      <c r="I92" s="220"/>
      <c r="J92" s="220"/>
      <c r="K92" s="220"/>
      <c r="L92" s="220"/>
    </row>
    <row r="93" spans="1:12" x14ac:dyDescent="0.25">
      <c r="A93" s="496" t="s">
        <v>124</v>
      </c>
      <c r="B93" s="497"/>
      <c r="C93" s="497"/>
      <c r="D93" s="497"/>
      <c r="E93" s="497"/>
      <c r="F93" s="497"/>
      <c r="G93" s="497"/>
      <c r="H93" s="222">
        <v>29046</v>
      </c>
      <c r="I93" s="220"/>
      <c r="J93" s="220"/>
      <c r="K93" s="220"/>
      <c r="L93" s="220"/>
    </row>
    <row r="94" spans="1:12" x14ac:dyDescent="0.25">
      <c r="A94" s="496" t="s">
        <v>125</v>
      </c>
      <c r="B94" s="497"/>
      <c r="C94" s="497"/>
      <c r="D94" s="497"/>
      <c r="E94" s="497"/>
      <c r="F94" s="497"/>
      <c r="G94" s="497"/>
      <c r="H94" s="222">
        <v>267529</v>
      </c>
      <c r="I94" s="220"/>
      <c r="J94" s="220"/>
      <c r="K94" s="220"/>
      <c r="L94" s="220"/>
    </row>
    <row r="95" spans="1:12" x14ac:dyDescent="0.25">
      <c r="A95" s="496" t="s">
        <v>126</v>
      </c>
      <c r="B95" s="497"/>
      <c r="C95" s="497"/>
      <c r="D95" s="497"/>
      <c r="E95" s="497"/>
      <c r="F95" s="497"/>
      <c r="G95" s="497"/>
      <c r="H95" s="222">
        <v>244543</v>
      </c>
      <c r="I95" s="220"/>
      <c r="J95" s="220"/>
      <c r="K95" s="220"/>
      <c r="L95" s="220"/>
    </row>
    <row r="96" spans="1:12" x14ac:dyDescent="0.25">
      <c r="A96" s="496" t="s">
        <v>127</v>
      </c>
      <c r="B96" s="497"/>
      <c r="C96" s="497"/>
      <c r="D96" s="497"/>
      <c r="E96" s="497"/>
      <c r="F96" s="497"/>
      <c r="G96" s="497"/>
      <c r="H96" s="222">
        <v>127903</v>
      </c>
      <c r="I96" s="220"/>
      <c r="J96" s="220"/>
      <c r="K96" s="220"/>
      <c r="L96" s="220"/>
    </row>
    <row r="97" spans="1:12" x14ac:dyDescent="0.25">
      <c r="A97" s="496" t="s">
        <v>873</v>
      </c>
      <c r="B97" s="497"/>
      <c r="C97" s="497"/>
      <c r="D97" s="497"/>
      <c r="E97" s="497"/>
      <c r="F97" s="497"/>
      <c r="G97" s="497"/>
      <c r="H97" s="222">
        <v>30408</v>
      </c>
      <c r="I97" s="220"/>
      <c r="J97" s="220"/>
      <c r="K97" s="220"/>
      <c r="L97" s="220"/>
    </row>
    <row r="98" spans="1:12" x14ac:dyDescent="0.25">
      <c r="A98" s="496" t="s">
        <v>128</v>
      </c>
      <c r="B98" s="497"/>
      <c r="C98" s="497"/>
      <c r="D98" s="497"/>
      <c r="E98" s="497"/>
      <c r="F98" s="497"/>
      <c r="G98" s="497"/>
      <c r="H98" s="222">
        <v>2057628</v>
      </c>
      <c r="I98" s="220"/>
      <c r="J98" s="220"/>
      <c r="K98" s="220"/>
      <c r="L98" s="220"/>
    </row>
  </sheetData>
  <mergeCells count="42">
    <mergeCell ref="A7:L7"/>
    <mergeCell ref="A39:L39"/>
    <mergeCell ref="A46:L46"/>
    <mergeCell ref="C12:L12"/>
    <mergeCell ref="E16:F16"/>
    <mergeCell ref="E18:F18"/>
    <mergeCell ref="E17:F17"/>
    <mergeCell ref="F21:F22"/>
    <mergeCell ref="G21:G22"/>
    <mergeCell ref="H21:H22"/>
    <mergeCell ref="I21:K21"/>
    <mergeCell ref="A20:A22"/>
    <mergeCell ref="B20:B22"/>
    <mergeCell ref="C20:C22"/>
    <mergeCell ref="D20:D22"/>
    <mergeCell ref="E20:F20"/>
    <mergeCell ref="A98:G98"/>
    <mergeCell ref="A93:G93"/>
    <mergeCell ref="A94:G94"/>
    <mergeCell ref="A95:G95"/>
    <mergeCell ref="A96:G96"/>
    <mergeCell ref="A97:G97"/>
    <mergeCell ref="A88:G88"/>
    <mergeCell ref="A89:G89"/>
    <mergeCell ref="A90:G90"/>
    <mergeCell ref="A91:G91"/>
    <mergeCell ref="A92:G92"/>
    <mergeCell ref="A70:L70"/>
    <mergeCell ref="A81:L81"/>
    <mergeCell ref="A84:L84"/>
    <mergeCell ref="A86:G86"/>
    <mergeCell ref="A87:G87"/>
    <mergeCell ref="G20:L20"/>
    <mergeCell ref="E21:E22"/>
    <mergeCell ref="A52:L52"/>
    <mergeCell ref="A56:L56"/>
    <mergeCell ref="A65:L65"/>
    <mergeCell ref="A24:L24"/>
    <mergeCell ref="A25:L25"/>
    <mergeCell ref="A30:L30"/>
    <mergeCell ref="A35:L35"/>
    <mergeCell ref="A36:L3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opLeftCell="A48" workbookViewId="0">
      <selection activeCell="C70" sqref="C70"/>
    </sheetView>
  </sheetViews>
  <sheetFormatPr defaultRowHeight="15" x14ac:dyDescent="0.25"/>
  <cols>
    <col min="2" max="2" width="18.140625" customWidth="1"/>
    <col min="3" max="3" width="28.42578125" customWidth="1"/>
  </cols>
  <sheetData>
    <row r="1" spans="1:13" ht="15.75" x14ac:dyDescent="0.25">
      <c r="A1" s="1"/>
      <c r="B1" s="26"/>
      <c r="C1" s="26"/>
      <c r="D1" s="199"/>
      <c r="E1" s="199"/>
      <c r="F1" s="199"/>
      <c r="G1" s="199"/>
      <c r="H1" s="1" t="s">
        <v>1</v>
      </c>
      <c r="I1" s="26"/>
      <c r="J1" s="26"/>
      <c r="K1" s="26"/>
      <c r="L1" s="138"/>
      <c r="M1" s="138"/>
    </row>
    <row r="2" spans="1:13" ht="15.75" x14ac:dyDescent="0.25">
      <c r="A2" s="1"/>
      <c r="B2" s="26"/>
      <c r="C2" s="26"/>
      <c r="D2" s="199"/>
      <c r="E2" s="199"/>
      <c r="F2" s="199"/>
      <c r="G2" s="199"/>
      <c r="H2" s="1" t="s">
        <v>135</v>
      </c>
      <c r="I2" s="26"/>
      <c r="J2" s="26"/>
      <c r="K2" s="26"/>
      <c r="L2" s="138"/>
      <c r="M2" s="138"/>
    </row>
    <row r="3" spans="1:13" ht="15.75" x14ac:dyDescent="0.25">
      <c r="A3" s="1"/>
      <c r="B3" s="26"/>
      <c r="C3" s="26"/>
      <c r="D3" s="199"/>
      <c r="E3" s="199"/>
      <c r="F3" s="199"/>
      <c r="G3" s="199"/>
      <c r="H3" s="1" t="s">
        <v>53</v>
      </c>
      <c r="I3" s="26"/>
      <c r="J3" s="26"/>
      <c r="K3" s="26"/>
      <c r="L3" s="138"/>
      <c r="M3" s="138"/>
    </row>
    <row r="4" spans="1:13" ht="15.75" x14ac:dyDescent="0.25">
      <c r="A4" s="1"/>
      <c r="B4" s="26"/>
      <c r="C4" s="26"/>
      <c r="D4" s="199"/>
      <c r="E4" s="199"/>
      <c r="F4" s="199"/>
      <c r="G4" s="199"/>
      <c r="H4" s="1" t="s">
        <v>54</v>
      </c>
      <c r="I4" s="26"/>
      <c r="J4" s="26"/>
      <c r="K4" s="26"/>
      <c r="L4" s="138"/>
      <c r="M4" s="138"/>
    </row>
    <row r="5" spans="1:13" ht="15.75" x14ac:dyDescent="0.25">
      <c r="A5" s="1"/>
      <c r="B5" s="26"/>
      <c r="C5" s="26"/>
      <c r="D5" s="199"/>
      <c r="E5" s="199"/>
      <c r="F5" s="199"/>
      <c r="G5" s="199"/>
      <c r="H5" s="199"/>
      <c r="I5" s="1" t="s">
        <v>55</v>
      </c>
      <c r="J5" s="26"/>
      <c r="K5" s="26"/>
      <c r="L5" s="26"/>
      <c r="M5" s="138"/>
    </row>
    <row r="6" spans="1:13" ht="15.75" x14ac:dyDescent="0.25">
      <c r="A6" s="1"/>
      <c r="B6" s="26"/>
      <c r="C6" s="26"/>
      <c r="D6" s="199"/>
      <c r="E6" s="199"/>
      <c r="F6" s="199"/>
      <c r="G6" s="199"/>
      <c r="H6" s="199"/>
      <c r="I6" s="1"/>
      <c r="J6" s="26"/>
      <c r="K6" s="26"/>
      <c r="L6" s="26"/>
      <c r="M6" s="138"/>
    </row>
    <row r="7" spans="1:13" ht="35.25" customHeight="1" x14ac:dyDescent="0.25">
      <c r="A7" s="502" t="s">
        <v>163</v>
      </c>
      <c r="B7" s="503"/>
      <c r="C7" s="503"/>
      <c r="D7" s="503"/>
      <c r="E7" s="503"/>
      <c r="F7" s="503"/>
      <c r="G7" s="503"/>
      <c r="H7" s="503"/>
      <c r="I7" s="503"/>
      <c r="J7" s="503"/>
      <c r="K7" s="503"/>
      <c r="L7" s="503"/>
      <c r="M7" s="138"/>
    </row>
    <row r="8" spans="1:13" x14ac:dyDescent="0.25">
      <c r="A8" s="199"/>
      <c r="B8" s="200"/>
      <c r="C8" s="201"/>
      <c r="D8" s="202" t="s">
        <v>38</v>
      </c>
      <c r="E8" s="203"/>
      <c r="F8" s="204"/>
      <c r="G8" s="204"/>
      <c r="H8" s="204"/>
      <c r="I8" s="204"/>
      <c r="J8" s="204"/>
      <c r="K8" s="204"/>
      <c r="L8" s="199"/>
      <c r="M8" s="138"/>
    </row>
    <row r="9" spans="1:13" x14ac:dyDescent="0.25">
      <c r="A9" s="199"/>
      <c r="B9" s="199"/>
      <c r="C9" s="205"/>
      <c r="D9" s="198"/>
      <c r="E9" s="199"/>
      <c r="F9" s="199"/>
      <c r="G9" s="199"/>
      <c r="H9" s="199"/>
      <c r="I9" s="199"/>
      <c r="J9" s="199"/>
      <c r="K9" s="199"/>
      <c r="L9" s="199"/>
      <c r="M9" s="138"/>
    </row>
    <row r="10" spans="1:13" ht="15.75" x14ac:dyDescent="0.25">
      <c r="A10" s="199"/>
      <c r="B10" s="199"/>
      <c r="C10" s="205"/>
      <c r="D10" s="223" t="s">
        <v>875</v>
      </c>
      <c r="E10" s="199"/>
      <c r="F10" s="199"/>
      <c r="G10" s="192"/>
      <c r="H10" s="199"/>
      <c r="I10" s="199"/>
      <c r="J10" s="199"/>
      <c r="K10" s="199"/>
      <c r="L10" s="199"/>
      <c r="M10" s="138"/>
    </row>
    <row r="11" spans="1:13" x14ac:dyDescent="0.25">
      <c r="A11" s="199"/>
      <c r="B11" s="199"/>
      <c r="C11" s="205"/>
      <c r="D11" s="198"/>
      <c r="E11" s="198"/>
      <c r="F11" s="199"/>
      <c r="G11" s="199"/>
      <c r="H11" s="199"/>
      <c r="I11" s="199"/>
      <c r="J11" s="199"/>
      <c r="K11" s="199"/>
      <c r="L11" s="199"/>
      <c r="M11" s="138"/>
    </row>
    <row r="12" spans="1:13" ht="15" customHeight="1" x14ac:dyDescent="0.25">
      <c r="A12" s="199"/>
      <c r="B12" s="206" t="s">
        <v>39</v>
      </c>
      <c r="C12" s="509" t="s">
        <v>150</v>
      </c>
      <c r="D12" s="510"/>
      <c r="E12" s="510"/>
      <c r="F12" s="510"/>
      <c r="G12" s="510"/>
      <c r="H12" s="510"/>
      <c r="I12" s="510"/>
      <c r="J12" s="510"/>
      <c r="K12" s="510"/>
      <c r="L12" s="510"/>
      <c r="M12" s="138"/>
    </row>
    <row r="13" spans="1:13" x14ac:dyDescent="0.25">
      <c r="A13" s="199"/>
      <c r="B13" s="207"/>
      <c r="C13" s="204"/>
      <c r="D13" s="202" t="s">
        <v>40</v>
      </c>
      <c r="E13" s="203"/>
      <c r="F13" s="204"/>
      <c r="G13" s="208"/>
      <c r="H13" s="204"/>
      <c r="I13" s="204"/>
      <c r="J13" s="204"/>
      <c r="K13" s="204"/>
      <c r="L13" s="204"/>
      <c r="M13" s="138"/>
    </row>
    <row r="15" spans="1:13" x14ac:dyDescent="0.25">
      <c r="B15" s="226" t="s">
        <v>874</v>
      </c>
      <c r="C15" s="227"/>
      <c r="D15" s="225"/>
      <c r="E15" s="228"/>
      <c r="F15" s="229"/>
    </row>
    <row r="16" spans="1:13" x14ac:dyDescent="0.25">
      <c r="B16" s="226" t="s">
        <v>115</v>
      </c>
      <c r="C16" s="227"/>
      <c r="D16" s="507" t="s">
        <v>1340</v>
      </c>
      <c r="E16" s="513"/>
      <c r="F16" s="229" t="s">
        <v>116</v>
      </c>
    </row>
    <row r="17" spans="1:12" x14ac:dyDescent="0.25">
      <c r="B17" s="226" t="s">
        <v>117</v>
      </c>
      <c r="C17" s="227"/>
      <c r="D17" s="507" t="s">
        <v>1341</v>
      </c>
      <c r="E17" s="513"/>
      <c r="F17" s="229" t="s">
        <v>116</v>
      </c>
    </row>
    <row r="18" spans="1:12" x14ac:dyDescent="0.25">
      <c r="B18" s="226" t="s">
        <v>118</v>
      </c>
      <c r="C18" s="227"/>
      <c r="D18" s="507" t="s">
        <v>1342</v>
      </c>
      <c r="E18" s="513"/>
      <c r="F18" s="229" t="s">
        <v>116</v>
      </c>
    </row>
    <row r="19" spans="1:12" x14ac:dyDescent="0.25">
      <c r="C19" s="141" t="s">
        <v>161</v>
      </c>
    </row>
    <row r="20" spans="1:12" x14ac:dyDescent="0.25">
      <c r="A20" s="495" t="s">
        <v>41</v>
      </c>
      <c r="B20" s="499" t="s">
        <v>168</v>
      </c>
      <c r="C20" s="495" t="s">
        <v>42</v>
      </c>
      <c r="D20" s="495" t="s">
        <v>43</v>
      </c>
      <c r="E20" s="495" t="s">
        <v>169</v>
      </c>
      <c r="F20" s="495"/>
      <c r="G20" s="495" t="s">
        <v>170</v>
      </c>
      <c r="H20" s="495"/>
      <c r="I20" s="495"/>
      <c r="J20" s="495"/>
      <c r="K20" s="495"/>
      <c r="L20" s="495"/>
    </row>
    <row r="21" spans="1:12" x14ac:dyDescent="0.25">
      <c r="A21" s="495"/>
      <c r="B21" s="499"/>
      <c r="C21" s="495"/>
      <c r="D21" s="495"/>
      <c r="E21" s="495" t="s">
        <v>173</v>
      </c>
      <c r="F21" s="495" t="s">
        <v>174</v>
      </c>
      <c r="G21" s="495" t="s">
        <v>173</v>
      </c>
      <c r="H21" s="495" t="s">
        <v>175</v>
      </c>
      <c r="I21" s="495" t="s">
        <v>176</v>
      </c>
      <c r="J21" s="495"/>
      <c r="K21" s="495"/>
      <c r="L21" s="356"/>
    </row>
    <row r="22" spans="1:12" x14ac:dyDescent="0.25">
      <c r="A22" s="495"/>
      <c r="B22" s="500"/>
      <c r="C22" s="501"/>
      <c r="D22" s="495"/>
      <c r="E22" s="495"/>
      <c r="F22" s="495"/>
      <c r="G22" s="495"/>
      <c r="H22" s="495"/>
      <c r="I22" s="355" t="s">
        <v>177</v>
      </c>
      <c r="J22" s="355" t="s">
        <v>178</v>
      </c>
      <c r="K22" s="355" t="s">
        <v>179</v>
      </c>
      <c r="L22" s="355" t="s">
        <v>180</v>
      </c>
    </row>
    <row r="23" spans="1:12" x14ac:dyDescent="0.25">
      <c r="A23" s="357">
        <v>1</v>
      </c>
      <c r="B23" s="358">
        <v>2</v>
      </c>
      <c r="C23" s="357">
        <v>3</v>
      </c>
      <c r="D23" s="359">
        <v>4</v>
      </c>
      <c r="E23" s="360">
        <v>5</v>
      </c>
      <c r="F23" s="360">
        <v>6</v>
      </c>
      <c r="G23" s="359">
        <v>7</v>
      </c>
      <c r="H23" s="357">
        <v>8</v>
      </c>
      <c r="I23" s="361">
        <v>9</v>
      </c>
      <c r="J23" s="361">
        <v>10</v>
      </c>
      <c r="K23" s="361">
        <v>11</v>
      </c>
      <c r="L23" s="361">
        <v>12</v>
      </c>
    </row>
    <row r="24" spans="1:12" x14ac:dyDescent="0.25">
      <c r="A24" s="512" t="s">
        <v>876</v>
      </c>
      <c r="B24" s="497"/>
      <c r="C24" s="497"/>
      <c r="D24" s="497"/>
      <c r="E24" s="497"/>
      <c r="F24" s="497"/>
      <c r="G24" s="497"/>
      <c r="H24" s="497"/>
      <c r="I24" s="497"/>
      <c r="J24" s="497"/>
      <c r="K24" s="497"/>
      <c r="L24" s="497"/>
    </row>
    <row r="25" spans="1:12" x14ac:dyDescent="0.25">
      <c r="A25" s="496" t="s">
        <v>877</v>
      </c>
      <c r="B25" s="497"/>
      <c r="C25" s="497"/>
      <c r="D25" s="497"/>
      <c r="E25" s="497"/>
      <c r="F25" s="497"/>
      <c r="G25" s="497"/>
      <c r="H25" s="497"/>
      <c r="I25" s="497"/>
      <c r="J25" s="497"/>
      <c r="K25" s="497"/>
      <c r="L25" s="497"/>
    </row>
    <row r="26" spans="1:12" x14ac:dyDescent="0.25">
      <c r="A26" s="496" t="s">
        <v>878</v>
      </c>
      <c r="B26" s="497"/>
      <c r="C26" s="497"/>
      <c r="D26" s="497"/>
      <c r="E26" s="497"/>
      <c r="F26" s="497"/>
      <c r="G26" s="497"/>
      <c r="H26" s="497"/>
      <c r="I26" s="497"/>
      <c r="J26" s="497"/>
      <c r="K26" s="497"/>
      <c r="L26" s="497"/>
    </row>
    <row r="27" spans="1:12" ht="60" x14ac:dyDescent="0.25">
      <c r="A27" s="363" t="s">
        <v>183</v>
      </c>
      <c r="B27" s="364" t="s">
        <v>879</v>
      </c>
      <c r="C27" s="362" t="s">
        <v>880</v>
      </c>
      <c r="D27" s="365" t="s">
        <v>464</v>
      </c>
      <c r="E27" s="366"/>
      <c r="F27" s="367" t="s">
        <v>1343</v>
      </c>
      <c r="G27" s="368">
        <v>87857.919999999998</v>
      </c>
      <c r="H27" s="368">
        <v>2636</v>
      </c>
      <c r="I27" s="368">
        <v>2044</v>
      </c>
      <c r="J27" s="368">
        <v>580</v>
      </c>
      <c r="K27" s="368">
        <v>232</v>
      </c>
      <c r="L27" s="368">
        <v>12</v>
      </c>
    </row>
    <row r="28" spans="1:12" ht="60" x14ac:dyDescent="0.25">
      <c r="A28" s="363" t="s">
        <v>188</v>
      </c>
      <c r="B28" s="364" t="s">
        <v>879</v>
      </c>
      <c r="C28" s="362" t="s">
        <v>881</v>
      </c>
      <c r="D28" s="365" t="s">
        <v>464</v>
      </c>
      <c r="E28" s="366"/>
      <c r="F28" s="367" t="s">
        <v>737</v>
      </c>
      <c r="G28" s="368">
        <v>92401.05</v>
      </c>
      <c r="H28" s="368">
        <v>1848</v>
      </c>
      <c r="I28" s="368">
        <v>1454</v>
      </c>
      <c r="J28" s="368">
        <v>387</v>
      </c>
      <c r="K28" s="368">
        <v>155</v>
      </c>
      <c r="L28" s="368">
        <v>7</v>
      </c>
    </row>
    <row r="29" spans="1:12" ht="60" x14ac:dyDescent="0.25">
      <c r="A29" s="363" t="s">
        <v>193</v>
      </c>
      <c r="B29" s="364" t="s">
        <v>879</v>
      </c>
      <c r="C29" s="362" t="s">
        <v>882</v>
      </c>
      <c r="D29" s="365" t="s">
        <v>464</v>
      </c>
      <c r="E29" s="366"/>
      <c r="F29" s="367" t="s">
        <v>1344</v>
      </c>
      <c r="G29" s="368">
        <v>99215.74</v>
      </c>
      <c r="H29" s="368">
        <v>5358</v>
      </c>
      <c r="I29" s="368">
        <v>4293</v>
      </c>
      <c r="J29" s="368">
        <v>1045</v>
      </c>
      <c r="K29" s="368">
        <v>417</v>
      </c>
      <c r="L29" s="368">
        <v>20</v>
      </c>
    </row>
    <row r="30" spans="1:12" ht="60" x14ac:dyDescent="0.25">
      <c r="A30" s="363" t="s">
        <v>198</v>
      </c>
      <c r="B30" s="364" t="s">
        <v>804</v>
      </c>
      <c r="C30" s="362" t="s">
        <v>805</v>
      </c>
      <c r="D30" s="365" t="s">
        <v>338</v>
      </c>
      <c r="E30" s="366"/>
      <c r="F30" s="367" t="s">
        <v>1345</v>
      </c>
      <c r="G30" s="368">
        <v>901.36</v>
      </c>
      <c r="H30" s="368">
        <v>9299</v>
      </c>
      <c r="I30" s="368"/>
      <c r="J30" s="368"/>
      <c r="K30" s="368"/>
      <c r="L30" s="368">
        <v>9299</v>
      </c>
    </row>
    <row r="31" spans="1:12" ht="36" x14ac:dyDescent="0.25">
      <c r="A31" s="363" t="s">
        <v>202</v>
      </c>
      <c r="B31" s="364" t="s">
        <v>807</v>
      </c>
      <c r="C31" s="362" t="s">
        <v>808</v>
      </c>
      <c r="D31" s="365" t="s">
        <v>44</v>
      </c>
      <c r="E31" s="366"/>
      <c r="F31" s="368">
        <v>2</v>
      </c>
      <c r="G31" s="368">
        <v>3791.04</v>
      </c>
      <c r="H31" s="368">
        <v>7582</v>
      </c>
      <c r="I31" s="368"/>
      <c r="J31" s="368"/>
      <c r="K31" s="368"/>
      <c r="L31" s="368">
        <v>7582</v>
      </c>
    </row>
    <row r="32" spans="1:12" ht="36" x14ac:dyDescent="0.25">
      <c r="A32" s="363" t="s">
        <v>206</v>
      </c>
      <c r="B32" s="364" t="s">
        <v>638</v>
      </c>
      <c r="C32" s="362" t="s">
        <v>639</v>
      </c>
      <c r="D32" s="365" t="s">
        <v>44</v>
      </c>
      <c r="E32" s="366"/>
      <c r="F32" s="368">
        <v>1</v>
      </c>
      <c r="G32" s="368">
        <v>1212.3699999999999</v>
      </c>
      <c r="H32" s="368">
        <v>1212</v>
      </c>
      <c r="I32" s="368"/>
      <c r="J32" s="368"/>
      <c r="K32" s="368"/>
      <c r="L32" s="368">
        <v>1212</v>
      </c>
    </row>
    <row r="33" spans="1:12" x14ac:dyDescent="0.25">
      <c r="A33" s="496" t="s">
        <v>883</v>
      </c>
      <c r="B33" s="497"/>
      <c r="C33" s="497"/>
      <c r="D33" s="497"/>
      <c r="E33" s="497"/>
      <c r="F33" s="497"/>
      <c r="G33" s="497"/>
      <c r="H33" s="497"/>
      <c r="I33" s="497"/>
      <c r="J33" s="497"/>
      <c r="K33" s="497"/>
      <c r="L33" s="497"/>
    </row>
    <row r="34" spans="1:12" ht="60" x14ac:dyDescent="0.25">
      <c r="A34" s="363" t="s">
        <v>210</v>
      </c>
      <c r="B34" s="364" t="s">
        <v>879</v>
      </c>
      <c r="C34" s="362" t="s">
        <v>884</v>
      </c>
      <c r="D34" s="365" t="s">
        <v>464</v>
      </c>
      <c r="E34" s="366"/>
      <c r="F34" s="367" t="s">
        <v>1346</v>
      </c>
      <c r="G34" s="368">
        <v>87857.919999999998</v>
      </c>
      <c r="H34" s="368">
        <v>2636</v>
      </c>
      <c r="I34" s="368">
        <v>2044</v>
      </c>
      <c r="J34" s="368">
        <v>580</v>
      </c>
      <c r="K34" s="368">
        <v>232</v>
      </c>
      <c r="L34" s="368">
        <v>12</v>
      </c>
    </row>
    <row r="35" spans="1:12" ht="60" x14ac:dyDescent="0.25">
      <c r="A35" s="363" t="s">
        <v>215</v>
      </c>
      <c r="B35" s="364" t="s">
        <v>879</v>
      </c>
      <c r="C35" s="362" t="s">
        <v>885</v>
      </c>
      <c r="D35" s="365" t="s">
        <v>464</v>
      </c>
      <c r="E35" s="366"/>
      <c r="F35" s="367" t="s">
        <v>737</v>
      </c>
      <c r="G35" s="368">
        <v>92401.05</v>
      </c>
      <c r="H35" s="368">
        <v>1848</v>
      </c>
      <c r="I35" s="368">
        <v>1454</v>
      </c>
      <c r="J35" s="368">
        <v>387</v>
      </c>
      <c r="K35" s="368">
        <v>155</v>
      </c>
      <c r="L35" s="368">
        <v>7</v>
      </c>
    </row>
    <row r="36" spans="1:12" ht="48" x14ac:dyDescent="0.25">
      <c r="A36" s="363" t="s">
        <v>219</v>
      </c>
      <c r="B36" s="364" t="s">
        <v>879</v>
      </c>
      <c r="C36" s="362" t="s">
        <v>886</v>
      </c>
      <c r="D36" s="365" t="s">
        <v>464</v>
      </c>
      <c r="E36" s="366"/>
      <c r="F36" s="367" t="s">
        <v>1347</v>
      </c>
      <c r="G36" s="368">
        <v>99215.74</v>
      </c>
      <c r="H36" s="368">
        <v>4365</v>
      </c>
      <c r="I36" s="368">
        <v>3498</v>
      </c>
      <c r="J36" s="368">
        <v>851</v>
      </c>
      <c r="K36" s="368">
        <v>340</v>
      </c>
      <c r="L36" s="368">
        <v>16</v>
      </c>
    </row>
    <row r="37" spans="1:12" ht="60" x14ac:dyDescent="0.25">
      <c r="A37" s="363" t="s">
        <v>224</v>
      </c>
      <c r="B37" s="364" t="s">
        <v>816</v>
      </c>
      <c r="C37" s="362" t="s">
        <v>817</v>
      </c>
      <c r="D37" s="365" t="s">
        <v>338</v>
      </c>
      <c r="E37" s="366"/>
      <c r="F37" s="367" t="s">
        <v>1348</v>
      </c>
      <c r="G37" s="368">
        <v>2146.02</v>
      </c>
      <c r="H37" s="368">
        <v>20012</v>
      </c>
      <c r="I37" s="368"/>
      <c r="J37" s="368"/>
      <c r="K37" s="368"/>
      <c r="L37" s="368">
        <v>20012</v>
      </c>
    </row>
    <row r="38" spans="1:12" ht="24" x14ac:dyDescent="0.25">
      <c r="A38" s="363" t="s">
        <v>228</v>
      </c>
      <c r="B38" s="364" t="s">
        <v>818</v>
      </c>
      <c r="C38" s="362" t="s">
        <v>819</v>
      </c>
      <c r="D38" s="365" t="s">
        <v>44</v>
      </c>
      <c r="E38" s="366"/>
      <c r="F38" s="368">
        <v>2</v>
      </c>
      <c r="G38" s="368">
        <v>927.82</v>
      </c>
      <c r="H38" s="368">
        <v>1856</v>
      </c>
      <c r="I38" s="368"/>
      <c r="J38" s="368"/>
      <c r="K38" s="368"/>
      <c r="L38" s="368">
        <v>1856</v>
      </c>
    </row>
    <row r="39" spans="1:12" ht="36" x14ac:dyDescent="0.25">
      <c r="A39" s="363" t="s">
        <v>232</v>
      </c>
      <c r="B39" s="364" t="s">
        <v>761</v>
      </c>
      <c r="C39" s="362" t="s">
        <v>762</v>
      </c>
      <c r="D39" s="365" t="s">
        <v>44</v>
      </c>
      <c r="E39" s="366"/>
      <c r="F39" s="368">
        <v>4</v>
      </c>
      <c r="G39" s="368">
        <v>1644.77</v>
      </c>
      <c r="H39" s="368">
        <v>6579</v>
      </c>
      <c r="I39" s="368"/>
      <c r="J39" s="368"/>
      <c r="K39" s="368"/>
      <c r="L39" s="368">
        <v>6579</v>
      </c>
    </row>
    <row r="40" spans="1:12" x14ac:dyDescent="0.25">
      <c r="A40" s="496" t="s">
        <v>887</v>
      </c>
      <c r="B40" s="497"/>
      <c r="C40" s="497"/>
      <c r="D40" s="497"/>
      <c r="E40" s="497"/>
      <c r="F40" s="497"/>
      <c r="G40" s="497"/>
      <c r="H40" s="497"/>
      <c r="I40" s="497"/>
      <c r="J40" s="497"/>
      <c r="K40" s="497"/>
      <c r="L40" s="497"/>
    </row>
    <row r="41" spans="1:12" ht="60" x14ac:dyDescent="0.25">
      <c r="A41" s="363" t="s">
        <v>236</v>
      </c>
      <c r="B41" s="364" t="s">
        <v>827</v>
      </c>
      <c r="C41" s="362" t="s">
        <v>888</v>
      </c>
      <c r="D41" s="365" t="s">
        <v>196</v>
      </c>
      <c r="E41" s="366"/>
      <c r="F41" s="367" t="s">
        <v>889</v>
      </c>
      <c r="G41" s="368">
        <v>115570.7</v>
      </c>
      <c r="H41" s="368">
        <v>4546</v>
      </c>
      <c r="I41" s="368"/>
      <c r="J41" s="368"/>
      <c r="K41" s="368"/>
      <c r="L41" s="368">
        <v>4546</v>
      </c>
    </row>
    <row r="42" spans="1:12" x14ac:dyDescent="0.25">
      <c r="A42" s="496" t="s">
        <v>890</v>
      </c>
      <c r="B42" s="497"/>
      <c r="C42" s="497"/>
      <c r="D42" s="497"/>
      <c r="E42" s="497"/>
      <c r="F42" s="497"/>
      <c r="G42" s="497"/>
      <c r="H42" s="497"/>
      <c r="I42" s="497"/>
      <c r="J42" s="497"/>
      <c r="K42" s="497"/>
      <c r="L42" s="497"/>
    </row>
    <row r="43" spans="1:12" ht="48" x14ac:dyDescent="0.25">
      <c r="A43" s="363" t="s">
        <v>242</v>
      </c>
      <c r="B43" s="364" t="s">
        <v>840</v>
      </c>
      <c r="C43" s="362" t="s">
        <v>841</v>
      </c>
      <c r="D43" s="365" t="s">
        <v>842</v>
      </c>
      <c r="E43" s="366"/>
      <c r="F43" s="367" t="s">
        <v>891</v>
      </c>
      <c r="G43" s="368">
        <v>2196.91</v>
      </c>
      <c r="H43" s="368">
        <v>4526</v>
      </c>
      <c r="I43" s="368">
        <v>2353</v>
      </c>
      <c r="J43" s="368">
        <v>829</v>
      </c>
      <c r="K43" s="368">
        <v>298</v>
      </c>
      <c r="L43" s="368">
        <v>1344</v>
      </c>
    </row>
    <row r="44" spans="1:12" ht="48" x14ac:dyDescent="0.25">
      <c r="A44" s="363" t="s">
        <v>246</v>
      </c>
      <c r="B44" s="364" t="s">
        <v>854</v>
      </c>
      <c r="C44" s="362" t="s">
        <v>855</v>
      </c>
      <c r="D44" s="365" t="s">
        <v>338</v>
      </c>
      <c r="E44" s="366"/>
      <c r="F44" s="367" t="s">
        <v>892</v>
      </c>
      <c r="G44" s="368">
        <v>381.27</v>
      </c>
      <c r="H44" s="368">
        <v>4278</v>
      </c>
      <c r="I44" s="368"/>
      <c r="J44" s="368"/>
      <c r="K44" s="368"/>
      <c r="L44" s="368">
        <v>4278</v>
      </c>
    </row>
    <row r="45" spans="1:12" ht="60" x14ac:dyDescent="0.25">
      <c r="A45" s="363" t="s">
        <v>249</v>
      </c>
      <c r="B45" s="364" t="s">
        <v>857</v>
      </c>
      <c r="C45" s="362" t="s">
        <v>858</v>
      </c>
      <c r="D45" s="365" t="s">
        <v>338</v>
      </c>
      <c r="E45" s="366"/>
      <c r="F45" s="367" t="s">
        <v>893</v>
      </c>
      <c r="G45" s="368">
        <v>387.86</v>
      </c>
      <c r="H45" s="368">
        <v>4138</v>
      </c>
      <c r="I45" s="368"/>
      <c r="J45" s="368"/>
      <c r="K45" s="368"/>
      <c r="L45" s="368">
        <v>4138</v>
      </c>
    </row>
    <row r="46" spans="1:12" ht="48" x14ac:dyDescent="0.25">
      <c r="A46" s="363" t="s">
        <v>253</v>
      </c>
      <c r="B46" s="364" t="s">
        <v>860</v>
      </c>
      <c r="C46" s="362" t="s">
        <v>861</v>
      </c>
      <c r="D46" s="365" t="s">
        <v>338</v>
      </c>
      <c r="E46" s="366"/>
      <c r="F46" s="367" t="s">
        <v>894</v>
      </c>
      <c r="G46" s="368">
        <v>448.09</v>
      </c>
      <c r="H46" s="368">
        <v>345</v>
      </c>
      <c r="I46" s="368"/>
      <c r="J46" s="368"/>
      <c r="K46" s="368"/>
      <c r="L46" s="368">
        <v>345</v>
      </c>
    </row>
    <row r="47" spans="1:12" ht="36" x14ac:dyDescent="0.25">
      <c r="A47" s="363" t="s">
        <v>256</v>
      </c>
      <c r="B47" s="364" t="s">
        <v>863</v>
      </c>
      <c r="C47" s="362" t="s">
        <v>895</v>
      </c>
      <c r="D47" s="365" t="s">
        <v>865</v>
      </c>
      <c r="E47" s="366"/>
      <c r="F47" s="367" t="s">
        <v>896</v>
      </c>
      <c r="G47" s="368">
        <v>4753.57</v>
      </c>
      <c r="H47" s="368">
        <v>285</v>
      </c>
      <c r="I47" s="368">
        <v>156</v>
      </c>
      <c r="J47" s="368">
        <v>41</v>
      </c>
      <c r="K47" s="368">
        <v>15</v>
      </c>
      <c r="L47" s="368">
        <v>88</v>
      </c>
    </row>
    <row r="48" spans="1:12" ht="108" x14ac:dyDescent="0.25">
      <c r="A48" s="363" t="s">
        <v>259</v>
      </c>
      <c r="B48" s="364" t="s">
        <v>867</v>
      </c>
      <c r="C48" s="362" t="s">
        <v>868</v>
      </c>
      <c r="D48" s="365" t="s">
        <v>401</v>
      </c>
      <c r="E48" s="366"/>
      <c r="F48" s="367" t="s">
        <v>897</v>
      </c>
      <c r="G48" s="368">
        <v>724.37</v>
      </c>
      <c r="H48" s="368">
        <v>478</v>
      </c>
      <c r="I48" s="368"/>
      <c r="J48" s="368"/>
      <c r="K48" s="368"/>
      <c r="L48" s="368">
        <v>478</v>
      </c>
    </row>
    <row r="49" spans="1:12" x14ac:dyDescent="0.25">
      <c r="A49" s="496" t="s">
        <v>283</v>
      </c>
      <c r="B49" s="497"/>
      <c r="C49" s="497"/>
      <c r="D49" s="497"/>
      <c r="E49" s="497"/>
      <c r="F49" s="497"/>
      <c r="G49" s="497"/>
      <c r="H49" s="369">
        <v>83827</v>
      </c>
      <c r="I49" s="369">
        <v>17296</v>
      </c>
      <c r="J49" s="369">
        <v>4700</v>
      </c>
      <c r="K49" s="369">
        <v>1844</v>
      </c>
      <c r="L49" s="369">
        <v>61831</v>
      </c>
    </row>
    <row r="50" spans="1:12" x14ac:dyDescent="0.25">
      <c r="A50" s="496" t="s">
        <v>119</v>
      </c>
      <c r="B50" s="497"/>
      <c r="C50" s="497"/>
      <c r="D50" s="497"/>
      <c r="E50" s="497"/>
      <c r="F50" s="497"/>
      <c r="G50" s="497"/>
      <c r="H50" s="369">
        <v>22482</v>
      </c>
      <c r="I50" s="368"/>
      <c r="J50" s="368"/>
      <c r="K50" s="368"/>
      <c r="L50" s="368"/>
    </row>
    <row r="51" spans="1:12" x14ac:dyDescent="0.25">
      <c r="A51" s="496" t="s">
        <v>120</v>
      </c>
      <c r="B51" s="497"/>
      <c r="C51" s="497"/>
      <c r="D51" s="497"/>
      <c r="E51" s="497"/>
      <c r="F51" s="497"/>
      <c r="G51" s="497"/>
      <c r="H51" s="369">
        <v>13301</v>
      </c>
      <c r="I51" s="368"/>
      <c r="J51" s="368"/>
      <c r="K51" s="368"/>
      <c r="L51" s="368"/>
    </row>
    <row r="52" spans="1:12" x14ac:dyDescent="0.25">
      <c r="A52" s="511" t="s">
        <v>121</v>
      </c>
      <c r="B52" s="497"/>
      <c r="C52" s="497"/>
      <c r="D52" s="497"/>
      <c r="E52" s="497"/>
      <c r="F52" s="497"/>
      <c r="G52" s="497"/>
      <c r="H52" s="368"/>
      <c r="I52" s="368"/>
      <c r="J52" s="368"/>
      <c r="K52" s="368"/>
      <c r="L52" s="368"/>
    </row>
    <row r="53" spans="1:12" x14ac:dyDescent="0.25">
      <c r="A53" s="496" t="s">
        <v>122</v>
      </c>
      <c r="B53" s="497"/>
      <c r="C53" s="497"/>
      <c r="D53" s="497"/>
      <c r="E53" s="497"/>
      <c r="F53" s="497"/>
      <c r="G53" s="497"/>
      <c r="H53" s="369">
        <v>119610</v>
      </c>
      <c r="I53" s="368"/>
      <c r="J53" s="368"/>
      <c r="K53" s="368"/>
      <c r="L53" s="368"/>
    </row>
    <row r="54" spans="1:12" x14ac:dyDescent="0.25">
      <c r="A54" s="496" t="s">
        <v>123</v>
      </c>
      <c r="B54" s="497"/>
      <c r="C54" s="497"/>
      <c r="D54" s="497"/>
      <c r="E54" s="497"/>
      <c r="F54" s="497"/>
      <c r="G54" s="497"/>
      <c r="H54" s="368"/>
      <c r="I54" s="368"/>
      <c r="J54" s="368"/>
      <c r="K54" s="368"/>
      <c r="L54" s="368"/>
    </row>
    <row r="55" spans="1:12" x14ac:dyDescent="0.25">
      <c r="A55" s="496" t="s">
        <v>130</v>
      </c>
      <c r="B55" s="497"/>
      <c r="C55" s="497"/>
      <c r="D55" s="497"/>
      <c r="E55" s="497"/>
      <c r="F55" s="497"/>
      <c r="G55" s="497"/>
      <c r="H55" s="369">
        <v>61831</v>
      </c>
      <c r="I55" s="368"/>
      <c r="J55" s="368"/>
      <c r="K55" s="368"/>
      <c r="L55" s="368"/>
    </row>
    <row r="56" spans="1:12" x14ac:dyDescent="0.25">
      <c r="A56" s="496" t="s">
        <v>124</v>
      </c>
      <c r="B56" s="497"/>
      <c r="C56" s="497"/>
      <c r="D56" s="497"/>
      <c r="E56" s="497"/>
      <c r="F56" s="497"/>
      <c r="G56" s="497"/>
      <c r="H56" s="369">
        <v>4700</v>
      </c>
      <c r="I56" s="368"/>
      <c r="J56" s="368"/>
      <c r="K56" s="368"/>
      <c r="L56" s="368"/>
    </row>
    <row r="57" spans="1:12" x14ac:dyDescent="0.25">
      <c r="A57" s="496" t="s">
        <v>125</v>
      </c>
      <c r="B57" s="497"/>
      <c r="C57" s="497"/>
      <c r="D57" s="497"/>
      <c r="E57" s="497"/>
      <c r="F57" s="497"/>
      <c r="G57" s="497"/>
      <c r="H57" s="369">
        <v>19140</v>
      </c>
      <c r="I57" s="368"/>
      <c r="J57" s="368"/>
      <c r="K57" s="368"/>
      <c r="L57" s="368"/>
    </row>
    <row r="58" spans="1:12" x14ac:dyDescent="0.25">
      <c r="A58" s="496" t="s">
        <v>126</v>
      </c>
      <c r="B58" s="497"/>
      <c r="C58" s="497"/>
      <c r="D58" s="497"/>
      <c r="E58" s="497"/>
      <c r="F58" s="497"/>
      <c r="G58" s="497"/>
      <c r="H58" s="369">
        <v>22482</v>
      </c>
      <c r="I58" s="368"/>
      <c r="J58" s="368"/>
      <c r="K58" s="368"/>
      <c r="L58" s="368"/>
    </row>
    <row r="59" spans="1:12" x14ac:dyDescent="0.25">
      <c r="A59" s="496" t="s">
        <v>127</v>
      </c>
      <c r="B59" s="497"/>
      <c r="C59" s="497"/>
      <c r="D59" s="497"/>
      <c r="E59" s="497"/>
      <c r="F59" s="497"/>
      <c r="G59" s="497"/>
      <c r="H59" s="369">
        <v>13301</v>
      </c>
      <c r="I59" s="368"/>
      <c r="J59" s="368"/>
      <c r="K59" s="368"/>
      <c r="L59" s="368"/>
    </row>
    <row r="60" spans="1:12" x14ac:dyDescent="0.25">
      <c r="A60" s="496" t="s">
        <v>1349</v>
      </c>
      <c r="B60" s="497"/>
      <c r="C60" s="497"/>
      <c r="D60" s="497"/>
      <c r="E60" s="497"/>
      <c r="F60" s="497"/>
      <c r="G60" s="497"/>
      <c r="H60" s="369">
        <v>1794</v>
      </c>
      <c r="I60" s="368"/>
      <c r="J60" s="368"/>
      <c r="K60" s="368"/>
      <c r="L60" s="368"/>
    </row>
    <row r="61" spans="1:12" x14ac:dyDescent="0.25">
      <c r="A61" s="511" t="s">
        <v>128</v>
      </c>
      <c r="B61" s="497"/>
      <c r="C61" s="497"/>
      <c r="D61" s="497"/>
      <c r="E61" s="497"/>
      <c r="F61" s="497"/>
      <c r="G61" s="497"/>
      <c r="H61" s="370">
        <v>121404</v>
      </c>
      <c r="I61" s="368"/>
      <c r="J61" s="368"/>
      <c r="K61" s="368"/>
      <c r="L61" s="368"/>
    </row>
  </sheetData>
  <mergeCells count="35">
    <mergeCell ref="C12:L12"/>
    <mergeCell ref="D16:E16"/>
    <mergeCell ref="D18:E18"/>
    <mergeCell ref="D17:E17"/>
    <mergeCell ref="A7:L7"/>
    <mergeCell ref="A59:G59"/>
    <mergeCell ref="A60:G60"/>
    <mergeCell ref="A61:G61"/>
    <mergeCell ref="A58:G58"/>
    <mergeCell ref="A54:G54"/>
    <mergeCell ref="A55:G55"/>
    <mergeCell ref="A56:G56"/>
    <mergeCell ref="A57:G57"/>
    <mergeCell ref="A40:L40"/>
    <mergeCell ref="A53:G53"/>
    <mergeCell ref="A42:L42"/>
    <mergeCell ref="A49:G49"/>
    <mergeCell ref="A50:G50"/>
    <mergeCell ref="A51:G51"/>
    <mergeCell ref="A52:G52"/>
    <mergeCell ref="A20:A22"/>
    <mergeCell ref="A24:L24"/>
    <mergeCell ref="A25:L25"/>
    <mergeCell ref="A26:L26"/>
    <mergeCell ref="A33:L33"/>
    <mergeCell ref="B20:B22"/>
    <mergeCell ref="C20:C22"/>
    <mergeCell ref="D20:D22"/>
    <mergeCell ref="E20:F20"/>
    <mergeCell ref="G20:L20"/>
    <mergeCell ref="E21:E22"/>
    <mergeCell ref="F21:F22"/>
    <mergeCell ref="G21:G22"/>
    <mergeCell ref="H21:H22"/>
    <mergeCell ref="I21:K2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"/>
  <sheetViews>
    <sheetView topLeftCell="A78" workbookViewId="0">
      <selection activeCell="J101" sqref="J101"/>
    </sheetView>
  </sheetViews>
  <sheetFormatPr defaultRowHeight="15" x14ac:dyDescent="0.25"/>
  <cols>
    <col min="2" max="2" width="12.85546875" customWidth="1"/>
    <col min="3" max="3" width="31.42578125" customWidth="1"/>
  </cols>
  <sheetData>
    <row r="1" spans="1:12" ht="15.75" x14ac:dyDescent="0.25">
      <c r="A1" s="1"/>
      <c r="B1" s="26"/>
      <c r="C1" s="26"/>
      <c r="D1" s="231"/>
      <c r="E1" s="231"/>
      <c r="F1" s="231"/>
      <c r="G1" s="231"/>
      <c r="H1" s="1" t="s">
        <v>1</v>
      </c>
      <c r="I1" s="26"/>
      <c r="J1" s="26"/>
      <c r="K1" s="26"/>
      <c r="L1" s="138"/>
    </row>
    <row r="2" spans="1:12" ht="15.75" x14ac:dyDescent="0.25">
      <c r="A2" s="1"/>
      <c r="B2" s="26"/>
      <c r="C2" s="26"/>
      <c r="D2" s="231"/>
      <c r="E2" s="231"/>
      <c r="F2" s="231"/>
      <c r="G2" s="231"/>
      <c r="H2" s="1" t="s">
        <v>135</v>
      </c>
      <c r="I2" s="26"/>
      <c r="J2" s="26"/>
      <c r="K2" s="26"/>
      <c r="L2" s="138"/>
    </row>
    <row r="3" spans="1:12" ht="15.75" x14ac:dyDescent="0.25">
      <c r="A3" s="1"/>
      <c r="B3" s="26"/>
      <c r="C3" s="26"/>
      <c r="D3" s="231"/>
      <c r="E3" s="231"/>
      <c r="F3" s="231"/>
      <c r="G3" s="231"/>
      <c r="H3" s="1" t="s">
        <v>53</v>
      </c>
      <c r="I3" s="26"/>
      <c r="J3" s="26"/>
      <c r="K3" s="26"/>
      <c r="L3" s="138"/>
    </row>
    <row r="4" spans="1:12" ht="15.75" x14ac:dyDescent="0.25">
      <c r="A4" s="1"/>
      <c r="B4" s="26"/>
      <c r="C4" s="26"/>
      <c r="D4" s="231"/>
      <c r="E4" s="231"/>
      <c r="F4" s="231"/>
      <c r="G4" s="231"/>
      <c r="H4" s="1" t="s">
        <v>54</v>
      </c>
      <c r="I4" s="26"/>
      <c r="J4" s="26"/>
      <c r="K4" s="26"/>
      <c r="L4" s="138"/>
    </row>
    <row r="5" spans="1:12" ht="15.75" x14ac:dyDescent="0.25">
      <c r="A5" s="1"/>
      <c r="B5" s="26"/>
      <c r="C5" s="26"/>
      <c r="D5" s="231"/>
      <c r="E5" s="231"/>
      <c r="F5" s="231"/>
      <c r="G5" s="231"/>
      <c r="H5" s="231"/>
      <c r="I5" s="1" t="s">
        <v>55</v>
      </c>
      <c r="J5" s="26"/>
      <c r="K5" s="26"/>
      <c r="L5" s="26"/>
    </row>
    <row r="6" spans="1:12" ht="15.75" x14ac:dyDescent="0.25">
      <c r="A6" s="1"/>
      <c r="B6" s="26"/>
      <c r="C6" s="26"/>
      <c r="D6" s="231"/>
      <c r="E6" s="231"/>
      <c r="F6" s="231"/>
      <c r="G6" s="231"/>
      <c r="H6" s="231"/>
      <c r="I6" s="1"/>
      <c r="J6" s="26"/>
      <c r="K6" s="26"/>
      <c r="L6" s="26"/>
    </row>
    <row r="7" spans="1:12" ht="39.75" customHeight="1" x14ac:dyDescent="0.25">
      <c r="A7" s="502" t="s">
        <v>163</v>
      </c>
      <c r="B7" s="503"/>
      <c r="C7" s="503"/>
      <c r="D7" s="503"/>
      <c r="E7" s="503"/>
      <c r="F7" s="503"/>
      <c r="G7" s="503"/>
      <c r="H7" s="503"/>
      <c r="I7" s="503"/>
      <c r="J7" s="503"/>
      <c r="K7" s="503"/>
      <c r="L7" s="503"/>
    </row>
    <row r="8" spans="1:12" x14ac:dyDescent="0.25">
      <c r="A8" s="231"/>
      <c r="B8" s="232"/>
      <c r="C8" s="233"/>
      <c r="D8" s="234" t="s">
        <v>38</v>
      </c>
      <c r="E8" s="235"/>
      <c r="F8" s="236"/>
      <c r="G8" s="236"/>
      <c r="H8" s="236"/>
      <c r="I8" s="236"/>
      <c r="J8" s="236"/>
      <c r="K8" s="236"/>
      <c r="L8" s="231"/>
    </row>
    <row r="9" spans="1:12" x14ac:dyDescent="0.25">
      <c r="A9" s="231"/>
      <c r="B9" s="231"/>
      <c r="C9" s="237"/>
      <c r="D9" s="230"/>
      <c r="E9" s="231"/>
      <c r="F9" s="231"/>
      <c r="G9" s="231"/>
      <c r="H9" s="231"/>
      <c r="I9" s="231"/>
      <c r="J9" s="231"/>
      <c r="K9" s="231"/>
      <c r="L9" s="231"/>
    </row>
    <row r="10" spans="1:12" ht="15.75" x14ac:dyDescent="0.25">
      <c r="A10" s="231"/>
      <c r="B10" s="231"/>
      <c r="C10" s="237"/>
      <c r="D10" s="223" t="s">
        <v>898</v>
      </c>
      <c r="E10" s="231"/>
      <c r="F10" s="231"/>
      <c r="G10" s="238"/>
      <c r="H10" s="231"/>
      <c r="I10" s="231"/>
      <c r="J10" s="231"/>
      <c r="K10" s="231"/>
      <c r="L10" s="231"/>
    </row>
    <row r="11" spans="1:12" x14ac:dyDescent="0.25">
      <c r="A11" s="231"/>
      <c r="B11" s="231"/>
      <c r="C11" s="237"/>
      <c r="D11" s="230"/>
      <c r="E11" s="230"/>
      <c r="F11" s="231"/>
      <c r="G11" s="231"/>
      <c r="H11" s="231"/>
      <c r="I11" s="231"/>
      <c r="J11" s="231"/>
      <c r="K11" s="231"/>
      <c r="L11" s="231"/>
    </row>
    <row r="12" spans="1:12" x14ac:dyDescent="0.25">
      <c r="A12" s="231"/>
      <c r="B12" s="239" t="s">
        <v>39</v>
      </c>
      <c r="C12" s="509" t="s">
        <v>151</v>
      </c>
      <c r="D12" s="510"/>
      <c r="E12" s="510"/>
      <c r="F12" s="510"/>
      <c r="G12" s="510"/>
      <c r="H12" s="510"/>
      <c r="I12" s="510"/>
      <c r="J12" s="510"/>
      <c r="K12" s="510"/>
      <c r="L12" s="510"/>
    </row>
    <row r="13" spans="1:12" x14ac:dyDescent="0.25">
      <c r="A13" s="231"/>
      <c r="B13" s="240"/>
      <c r="C13" s="236"/>
      <c r="D13" s="234" t="s">
        <v>40</v>
      </c>
      <c r="E13" s="235"/>
      <c r="F13" s="236"/>
      <c r="G13" s="241"/>
      <c r="H13" s="236"/>
      <c r="I13" s="236"/>
      <c r="J13" s="236"/>
      <c r="K13" s="236"/>
      <c r="L13" s="236"/>
    </row>
    <row r="15" spans="1:12" x14ac:dyDescent="0.25">
      <c r="B15" s="243" t="s">
        <v>899</v>
      </c>
      <c r="C15" s="244"/>
      <c r="D15" s="242"/>
      <c r="E15" s="245"/>
      <c r="F15" s="246"/>
    </row>
    <row r="16" spans="1:12" x14ac:dyDescent="0.25">
      <c r="B16" s="243" t="s">
        <v>115</v>
      </c>
      <c r="C16" s="244"/>
      <c r="D16" s="507" t="s">
        <v>1350</v>
      </c>
      <c r="E16" s="513"/>
      <c r="F16" s="246" t="s">
        <v>116</v>
      </c>
    </row>
    <row r="17" spans="1:12" x14ac:dyDescent="0.25">
      <c r="B17" s="243" t="s">
        <v>117</v>
      </c>
      <c r="C17" s="244"/>
      <c r="D17" s="507" t="s">
        <v>900</v>
      </c>
      <c r="E17" s="513"/>
      <c r="F17" s="246" t="s">
        <v>116</v>
      </c>
    </row>
    <row r="18" spans="1:12" x14ac:dyDescent="0.25">
      <c r="B18" s="243" t="s">
        <v>118</v>
      </c>
      <c r="C18" s="244"/>
      <c r="D18" s="507" t="s">
        <v>1351</v>
      </c>
      <c r="E18" s="513"/>
      <c r="F18" s="246" t="s">
        <v>116</v>
      </c>
    </row>
    <row r="19" spans="1:12" x14ac:dyDescent="0.25">
      <c r="C19" s="141" t="s">
        <v>161</v>
      </c>
    </row>
    <row r="20" spans="1:12" x14ac:dyDescent="0.25">
      <c r="A20" s="495" t="s">
        <v>41</v>
      </c>
      <c r="B20" s="499" t="s">
        <v>168</v>
      </c>
      <c r="C20" s="495" t="s">
        <v>42</v>
      </c>
      <c r="D20" s="495" t="s">
        <v>43</v>
      </c>
      <c r="E20" s="495" t="s">
        <v>169</v>
      </c>
      <c r="F20" s="495"/>
      <c r="G20" s="495" t="s">
        <v>170</v>
      </c>
      <c r="H20" s="495"/>
      <c r="I20" s="495"/>
      <c r="J20" s="495"/>
      <c r="K20" s="495"/>
      <c r="L20" s="495"/>
    </row>
    <row r="21" spans="1:12" x14ac:dyDescent="0.25">
      <c r="A21" s="495"/>
      <c r="B21" s="499"/>
      <c r="C21" s="495"/>
      <c r="D21" s="495"/>
      <c r="E21" s="495" t="s">
        <v>173</v>
      </c>
      <c r="F21" s="495" t="s">
        <v>174</v>
      </c>
      <c r="G21" s="495" t="s">
        <v>173</v>
      </c>
      <c r="H21" s="495" t="s">
        <v>175</v>
      </c>
      <c r="I21" s="495" t="s">
        <v>176</v>
      </c>
      <c r="J21" s="495"/>
      <c r="K21" s="495"/>
      <c r="L21" s="372"/>
    </row>
    <row r="22" spans="1:12" x14ac:dyDescent="0.25">
      <c r="A22" s="495"/>
      <c r="B22" s="500"/>
      <c r="C22" s="501"/>
      <c r="D22" s="495"/>
      <c r="E22" s="495"/>
      <c r="F22" s="495"/>
      <c r="G22" s="495"/>
      <c r="H22" s="495"/>
      <c r="I22" s="371" t="s">
        <v>177</v>
      </c>
      <c r="J22" s="371" t="s">
        <v>178</v>
      </c>
      <c r="K22" s="371" t="s">
        <v>179</v>
      </c>
      <c r="L22" s="371" t="s">
        <v>180</v>
      </c>
    </row>
    <row r="23" spans="1:12" x14ac:dyDescent="0.25">
      <c r="A23" s="373">
        <v>1</v>
      </c>
      <c r="B23" s="374">
        <v>2</v>
      </c>
      <c r="C23" s="373">
        <v>3</v>
      </c>
      <c r="D23" s="375">
        <v>4</v>
      </c>
      <c r="E23" s="376">
        <v>5</v>
      </c>
      <c r="F23" s="376">
        <v>6</v>
      </c>
      <c r="G23" s="375">
        <v>7</v>
      </c>
      <c r="H23" s="373">
        <v>8</v>
      </c>
      <c r="I23" s="377">
        <v>9</v>
      </c>
      <c r="J23" s="377">
        <v>10</v>
      </c>
      <c r="K23" s="377">
        <v>11</v>
      </c>
      <c r="L23" s="377">
        <v>12</v>
      </c>
    </row>
    <row r="24" spans="1:12" x14ac:dyDescent="0.25">
      <c r="A24" s="512" t="s">
        <v>901</v>
      </c>
      <c r="B24" s="497"/>
      <c r="C24" s="497"/>
      <c r="D24" s="497"/>
      <c r="E24" s="497"/>
      <c r="F24" s="497"/>
      <c r="G24" s="497"/>
      <c r="H24" s="497"/>
      <c r="I24" s="497"/>
      <c r="J24" s="497"/>
      <c r="K24" s="497"/>
      <c r="L24" s="497"/>
    </row>
    <row r="25" spans="1:12" x14ac:dyDescent="0.25">
      <c r="A25" s="496" t="s">
        <v>902</v>
      </c>
      <c r="B25" s="497"/>
      <c r="C25" s="497"/>
      <c r="D25" s="497"/>
      <c r="E25" s="497"/>
      <c r="F25" s="497"/>
      <c r="G25" s="497"/>
      <c r="H25" s="497"/>
      <c r="I25" s="497"/>
      <c r="J25" s="497"/>
      <c r="K25" s="497"/>
      <c r="L25" s="497"/>
    </row>
    <row r="26" spans="1:12" ht="60" x14ac:dyDescent="0.25">
      <c r="A26" s="379" t="s">
        <v>183</v>
      </c>
      <c r="B26" s="380" t="s">
        <v>435</v>
      </c>
      <c r="C26" s="378" t="s">
        <v>436</v>
      </c>
      <c r="D26" s="381" t="s">
        <v>44</v>
      </c>
      <c r="E26" s="382"/>
      <c r="F26" s="383">
        <v>2</v>
      </c>
      <c r="G26" s="383">
        <v>1954.08</v>
      </c>
      <c r="H26" s="383">
        <v>3908</v>
      </c>
      <c r="I26" s="383">
        <v>3731</v>
      </c>
      <c r="J26" s="383">
        <v>60</v>
      </c>
      <c r="K26" s="383">
        <v>2</v>
      </c>
      <c r="L26" s="383">
        <v>117</v>
      </c>
    </row>
    <row r="27" spans="1:12" ht="48" x14ac:dyDescent="0.25">
      <c r="A27" s="379" t="s">
        <v>188</v>
      </c>
      <c r="B27" s="380" t="s">
        <v>903</v>
      </c>
      <c r="C27" s="378" t="s">
        <v>904</v>
      </c>
      <c r="D27" s="381" t="s">
        <v>44</v>
      </c>
      <c r="E27" s="382"/>
      <c r="F27" s="383">
        <v>2</v>
      </c>
      <c r="G27" s="383">
        <v>1057.22</v>
      </c>
      <c r="H27" s="383">
        <v>2114</v>
      </c>
      <c r="I27" s="383"/>
      <c r="J27" s="383"/>
      <c r="K27" s="383"/>
      <c r="L27" s="383">
        <v>2114</v>
      </c>
    </row>
    <row r="28" spans="1:12" x14ac:dyDescent="0.25">
      <c r="A28" s="496" t="s">
        <v>905</v>
      </c>
      <c r="B28" s="497"/>
      <c r="C28" s="497"/>
      <c r="D28" s="497"/>
      <c r="E28" s="497"/>
      <c r="F28" s="497"/>
      <c r="G28" s="497"/>
      <c r="H28" s="497"/>
      <c r="I28" s="497"/>
      <c r="J28" s="497"/>
      <c r="K28" s="497"/>
      <c r="L28" s="497"/>
    </row>
    <row r="29" spans="1:12" ht="72" x14ac:dyDescent="0.25">
      <c r="A29" s="379" t="s">
        <v>193</v>
      </c>
      <c r="B29" s="380" t="s">
        <v>462</v>
      </c>
      <c r="C29" s="378" t="s">
        <v>463</v>
      </c>
      <c r="D29" s="381" t="s">
        <v>464</v>
      </c>
      <c r="E29" s="382"/>
      <c r="F29" s="384" t="s">
        <v>737</v>
      </c>
      <c r="G29" s="383">
        <v>189963.18</v>
      </c>
      <c r="H29" s="383">
        <v>3799</v>
      </c>
      <c r="I29" s="383">
        <v>1997</v>
      </c>
      <c r="J29" s="383">
        <v>1760</v>
      </c>
      <c r="K29" s="383">
        <v>398</v>
      </c>
      <c r="L29" s="383">
        <v>42</v>
      </c>
    </row>
    <row r="30" spans="1:12" ht="60" x14ac:dyDescent="0.25">
      <c r="A30" s="379" t="s">
        <v>198</v>
      </c>
      <c r="B30" s="380" t="s">
        <v>466</v>
      </c>
      <c r="C30" s="378" t="s">
        <v>738</v>
      </c>
      <c r="D30" s="381" t="s">
        <v>338</v>
      </c>
      <c r="E30" s="382"/>
      <c r="F30" s="384" t="s">
        <v>906</v>
      </c>
      <c r="G30" s="383">
        <v>173.56</v>
      </c>
      <c r="H30" s="383">
        <v>364</v>
      </c>
      <c r="I30" s="383"/>
      <c r="J30" s="383"/>
      <c r="K30" s="383"/>
      <c r="L30" s="383">
        <v>364</v>
      </c>
    </row>
    <row r="31" spans="1:12" x14ac:dyDescent="0.25">
      <c r="A31" s="496" t="s">
        <v>907</v>
      </c>
      <c r="B31" s="497"/>
      <c r="C31" s="497"/>
      <c r="D31" s="497"/>
      <c r="E31" s="497"/>
      <c r="F31" s="497"/>
      <c r="G31" s="497"/>
      <c r="H31" s="497"/>
      <c r="I31" s="497"/>
      <c r="J31" s="497"/>
      <c r="K31" s="497"/>
      <c r="L31" s="497"/>
    </row>
    <row r="32" spans="1:12" x14ac:dyDescent="0.25">
      <c r="A32" s="496" t="s">
        <v>908</v>
      </c>
      <c r="B32" s="497"/>
      <c r="C32" s="497"/>
      <c r="D32" s="497"/>
      <c r="E32" s="497"/>
      <c r="F32" s="497"/>
      <c r="G32" s="497"/>
      <c r="H32" s="497"/>
      <c r="I32" s="497"/>
      <c r="J32" s="497"/>
      <c r="K32" s="497"/>
      <c r="L32" s="497"/>
    </row>
    <row r="33" spans="1:12" ht="36" x14ac:dyDescent="0.25">
      <c r="A33" s="379" t="s">
        <v>202</v>
      </c>
      <c r="B33" s="380" t="s">
        <v>604</v>
      </c>
      <c r="C33" s="378" t="s">
        <v>605</v>
      </c>
      <c r="D33" s="381" t="s">
        <v>464</v>
      </c>
      <c r="E33" s="382"/>
      <c r="F33" s="384" t="s">
        <v>1352</v>
      </c>
      <c r="G33" s="383">
        <v>53891.519999999997</v>
      </c>
      <c r="H33" s="383">
        <v>30610</v>
      </c>
      <c r="I33" s="383">
        <v>28637</v>
      </c>
      <c r="J33" s="383">
        <v>1477</v>
      </c>
      <c r="K33" s="383">
        <v>250</v>
      </c>
      <c r="L33" s="383">
        <v>496</v>
      </c>
    </row>
    <row r="34" spans="1:12" ht="60" x14ac:dyDescent="0.25">
      <c r="A34" s="379" t="s">
        <v>368</v>
      </c>
      <c r="B34" s="380" t="s">
        <v>804</v>
      </c>
      <c r="C34" s="378" t="s">
        <v>805</v>
      </c>
      <c r="D34" s="381" t="s">
        <v>338</v>
      </c>
      <c r="E34" s="382"/>
      <c r="F34" s="383">
        <v>29.5</v>
      </c>
      <c r="G34" s="383">
        <v>901.36</v>
      </c>
      <c r="H34" s="383">
        <v>26590</v>
      </c>
      <c r="I34" s="383"/>
      <c r="J34" s="383"/>
      <c r="K34" s="383"/>
      <c r="L34" s="383">
        <v>26590</v>
      </c>
    </row>
    <row r="35" spans="1:12" ht="84" x14ac:dyDescent="0.25">
      <c r="A35" s="379" t="s">
        <v>210</v>
      </c>
      <c r="B35" s="380" t="s">
        <v>816</v>
      </c>
      <c r="C35" s="378" t="s">
        <v>909</v>
      </c>
      <c r="D35" s="381" t="s">
        <v>338</v>
      </c>
      <c r="E35" s="382"/>
      <c r="F35" s="383">
        <v>27.3</v>
      </c>
      <c r="G35" s="383">
        <v>2146.02</v>
      </c>
      <c r="H35" s="383">
        <v>58586</v>
      </c>
      <c r="I35" s="383"/>
      <c r="J35" s="383"/>
      <c r="K35" s="383"/>
      <c r="L35" s="383">
        <v>58586</v>
      </c>
    </row>
    <row r="36" spans="1:12" x14ac:dyDescent="0.25">
      <c r="A36" s="496" t="s">
        <v>910</v>
      </c>
      <c r="B36" s="497"/>
      <c r="C36" s="497"/>
      <c r="D36" s="497"/>
      <c r="E36" s="497"/>
      <c r="F36" s="497"/>
      <c r="G36" s="497"/>
      <c r="H36" s="497"/>
      <c r="I36" s="497"/>
      <c r="J36" s="497"/>
      <c r="K36" s="497"/>
      <c r="L36" s="497"/>
    </row>
    <row r="37" spans="1:12" ht="24" x14ac:dyDescent="0.25">
      <c r="A37" s="379" t="s">
        <v>215</v>
      </c>
      <c r="B37" s="380" t="s">
        <v>807</v>
      </c>
      <c r="C37" s="378" t="s">
        <v>808</v>
      </c>
      <c r="D37" s="381" t="s">
        <v>44</v>
      </c>
      <c r="E37" s="382"/>
      <c r="F37" s="383">
        <v>4</v>
      </c>
      <c r="G37" s="383">
        <v>3791.04</v>
      </c>
      <c r="H37" s="383">
        <v>15164</v>
      </c>
      <c r="I37" s="383"/>
      <c r="J37" s="383"/>
      <c r="K37" s="383"/>
      <c r="L37" s="383">
        <v>15164</v>
      </c>
    </row>
    <row r="38" spans="1:12" ht="24" x14ac:dyDescent="0.25">
      <c r="A38" s="379" t="s">
        <v>219</v>
      </c>
      <c r="B38" s="380" t="s">
        <v>809</v>
      </c>
      <c r="C38" s="378" t="s">
        <v>810</v>
      </c>
      <c r="D38" s="381" t="s">
        <v>44</v>
      </c>
      <c r="E38" s="382"/>
      <c r="F38" s="383">
        <v>8</v>
      </c>
      <c r="G38" s="383">
        <v>4493.8500000000004</v>
      </c>
      <c r="H38" s="383">
        <v>35951</v>
      </c>
      <c r="I38" s="383"/>
      <c r="J38" s="383"/>
      <c r="K38" s="383"/>
      <c r="L38" s="383">
        <v>35951</v>
      </c>
    </row>
    <row r="39" spans="1:12" x14ac:dyDescent="0.25">
      <c r="A39" s="379" t="s">
        <v>224</v>
      </c>
      <c r="B39" s="380" t="s">
        <v>818</v>
      </c>
      <c r="C39" s="378" t="s">
        <v>819</v>
      </c>
      <c r="D39" s="381" t="s">
        <v>44</v>
      </c>
      <c r="E39" s="382"/>
      <c r="F39" s="383">
        <v>4</v>
      </c>
      <c r="G39" s="383">
        <v>927.82</v>
      </c>
      <c r="H39" s="383">
        <v>3711</v>
      </c>
      <c r="I39" s="383"/>
      <c r="J39" s="383"/>
      <c r="K39" s="383"/>
      <c r="L39" s="383">
        <v>3711</v>
      </c>
    </row>
    <row r="40" spans="1:12" x14ac:dyDescent="0.25">
      <c r="A40" s="379" t="s">
        <v>228</v>
      </c>
      <c r="B40" s="380" t="s">
        <v>820</v>
      </c>
      <c r="C40" s="378" t="s">
        <v>821</v>
      </c>
      <c r="D40" s="381" t="s">
        <v>44</v>
      </c>
      <c r="E40" s="382"/>
      <c r="F40" s="383">
        <v>8</v>
      </c>
      <c r="G40" s="383">
        <v>1325.56</v>
      </c>
      <c r="H40" s="383">
        <v>10604</v>
      </c>
      <c r="I40" s="383"/>
      <c r="J40" s="383"/>
      <c r="K40" s="383"/>
      <c r="L40" s="383">
        <v>10604</v>
      </c>
    </row>
    <row r="41" spans="1:12" ht="24" x14ac:dyDescent="0.25">
      <c r="A41" s="379" t="s">
        <v>232</v>
      </c>
      <c r="B41" s="380" t="s">
        <v>638</v>
      </c>
      <c r="C41" s="378" t="s">
        <v>639</v>
      </c>
      <c r="D41" s="381" t="s">
        <v>44</v>
      </c>
      <c r="E41" s="382"/>
      <c r="F41" s="383">
        <v>3</v>
      </c>
      <c r="G41" s="383">
        <v>1212.46</v>
      </c>
      <c r="H41" s="383">
        <v>3637</v>
      </c>
      <c r="I41" s="383"/>
      <c r="J41" s="383"/>
      <c r="K41" s="383"/>
      <c r="L41" s="383">
        <v>3637</v>
      </c>
    </row>
    <row r="42" spans="1:12" ht="24" x14ac:dyDescent="0.25">
      <c r="A42" s="379" t="s">
        <v>236</v>
      </c>
      <c r="B42" s="380" t="s">
        <v>761</v>
      </c>
      <c r="C42" s="378" t="s">
        <v>762</v>
      </c>
      <c r="D42" s="381" t="s">
        <v>44</v>
      </c>
      <c r="E42" s="382"/>
      <c r="F42" s="383">
        <v>23</v>
      </c>
      <c r="G42" s="383">
        <v>1644.77</v>
      </c>
      <c r="H42" s="383">
        <v>37830</v>
      </c>
      <c r="I42" s="383"/>
      <c r="J42" s="383"/>
      <c r="K42" s="383"/>
      <c r="L42" s="383">
        <v>37830</v>
      </c>
    </row>
    <row r="43" spans="1:12" ht="48" x14ac:dyDescent="0.25">
      <c r="A43" s="379" t="s">
        <v>242</v>
      </c>
      <c r="B43" s="380" t="s">
        <v>644</v>
      </c>
      <c r="C43" s="378" t="s">
        <v>645</v>
      </c>
      <c r="D43" s="381" t="s">
        <v>44</v>
      </c>
      <c r="E43" s="382"/>
      <c r="F43" s="383">
        <v>1</v>
      </c>
      <c r="G43" s="383">
        <v>453.38</v>
      </c>
      <c r="H43" s="383">
        <v>453</v>
      </c>
      <c r="I43" s="383"/>
      <c r="J43" s="383"/>
      <c r="K43" s="383"/>
      <c r="L43" s="383">
        <v>453</v>
      </c>
    </row>
    <row r="44" spans="1:12" ht="72" x14ac:dyDescent="0.25">
      <c r="A44" s="379" t="s">
        <v>246</v>
      </c>
      <c r="B44" s="380" t="s">
        <v>911</v>
      </c>
      <c r="C44" s="378" t="s">
        <v>912</v>
      </c>
      <c r="D44" s="381" t="s">
        <v>44</v>
      </c>
      <c r="E44" s="382"/>
      <c r="F44" s="383">
        <v>1</v>
      </c>
      <c r="G44" s="383">
        <v>441.94</v>
      </c>
      <c r="H44" s="383">
        <v>442</v>
      </c>
      <c r="I44" s="383"/>
      <c r="J44" s="383"/>
      <c r="K44" s="383"/>
      <c r="L44" s="383">
        <v>442</v>
      </c>
    </row>
    <row r="45" spans="1:12" x14ac:dyDescent="0.25">
      <c r="A45" s="496" t="s">
        <v>913</v>
      </c>
      <c r="B45" s="497"/>
      <c r="C45" s="497"/>
      <c r="D45" s="497"/>
      <c r="E45" s="497"/>
      <c r="F45" s="497"/>
      <c r="G45" s="497"/>
      <c r="H45" s="497"/>
      <c r="I45" s="497"/>
      <c r="J45" s="497"/>
      <c r="K45" s="497"/>
      <c r="L45" s="497"/>
    </row>
    <row r="46" spans="1:12" ht="96" x14ac:dyDescent="0.25">
      <c r="A46" s="379" t="s">
        <v>249</v>
      </c>
      <c r="B46" s="380" t="s">
        <v>827</v>
      </c>
      <c r="C46" s="378" t="s">
        <v>914</v>
      </c>
      <c r="D46" s="381" t="s">
        <v>196</v>
      </c>
      <c r="E46" s="382"/>
      <c r="F46" s="384" t="s">
        <v>915</v>
      </c>
      <c r="G46" s="383">
        <v>115570.7</v>
      </c>
      <c r="H46" s="383">
        <v>2777</v>
      </c>
      <c r="I46" s="383"/>
      <c r="J46" s="383"/>
      <c r="K46" s="383"/>
      <c r="L46" s="383">
        <v>2777</v>
      </c>
    </row>
    <row r="47" spans="1:12" ht="24" x14ac:dyDescent="0.25">
      <c r="A47" s="379" t="s">
        <v>253</v>
      </c>
      <c r="B47" s="380" t="s">
        <v>585</v>
      </c>
      <c r="C47" s="378" t="s">
        <v>830</v>
      </c>
      <c r="D47" s="381" t="s">
        <v>44</v>
      </c>
      <c r="E47" s="382"/>
      <c r="F47" s="383">
        <v>24</v>
      </c>
      <c r="G47" s="383">
        <v>348.95</v>
      </c>
      <c r="H47" s="383">
        <v>8375</v>
      </c>
      <c r="I47" s="383"/>
      <c r="J47" s="383"/>
      <c r="K47" s="383"/>
      <c r="L47" s="383">
        <v>8375</v>
      </c>
    </row>
    <row r="48" spans="1:12" ht="24" x14ac:dyDescent="0.25">
      <c r="A48" s="379" t="s">
        <v>256</v>
      </c>
      <c r="B48" s="380" t="s">
        <v>654</v>
      </c>
      <c r="C48" s="378" t="s">
        <v>655</v>
      </c>
      <c r="D48" s="381" t="s">
        <v>44</v>
      </c>
      <c r="E48" s="382"/>
      <c r="F48" s="383">
        <v>28</v>
      </c>
      <c r="G48" s="383">
        <v>7.88</v>
      </c>
      <c r="H48" s="383">
        <v>221</v>
      </c>
      <c r="I48" s="383"/>
      <c r="J48" s="383"/>
      <c r="K48" s="383"/>
      <c r="L48" s="383">
        <v>221</v>
      </c>
    </row>
    <row r="49" spans="1:12" ht="48" x14ac:dyDescent="0.25">
      <c r="A49" s="379" t="s">
        <v>259</v>
      </c>
      <c r="B49" s="380" t="s">
        <v>591</v>
      </c>
      <c r="C49" s="378" t="s">
        <v>592</v>
      </c>
      <c r="D49" s="381" t="s">
        <v>44</v>
      </c>
      <c r="E49" s="382"/>
      <c r="F49" s="383">
        <v>4</v>
      </c>
      <c r="G49" s="383">
        <v>525.14</v>
      </c>
      <c r="H49" s="383">
        <v>2101</v>
      </c>
      <c r="I49" s="383"/>
      <c r="J49" s="383"/>
      <c r="K49" s="383"/>
      <c r="L49" s="383">
        <v>2101</v>
      </c>
    </row>
    <row r="50" spans="1:12" ht="24" x14ac:dyDescent="0.25">
      <c r="A50" s="379" t="s">
        <v>264</v>
      </c>
      <c r="B50" s="380" t="s">
        <v>831</v>
      </c>
      <c r="C50" s="378" t="s">
        <v>832</v>
      </c>
      <c r="D50" s="381" t="s">
        <v>44</v>
      </c>
      <c r="E50" s="382"/>
      <c r="F50" s="383">
        <v>6</v>
      </c>
      <c r="G50" s="383">
        <v>872.78</v>
      </c>
      <c r="H50" s="383">
        <v>5237</v>
      </c>
      <c r="I50" s="383"/>
      <c r="J50" s="383"/>
      <c r="K50" s="383"/>
      <c r="L50" s="383">
        <v>5237</v>
      </c>
    </row>
    <row r="51" spans="1:12" ht="24" x14ac:dyDescent="0.25">
      <c r="A51" s="379" t="s">
        <v>268</v>
      </c>
      <c r="B51" s="380" t="s">
        <v>916</v>
      </c>
      <c r="C51" s="378" t="s">
        <v>917</v>
      </c>
      <c r="D51" s="381" t="s">
        <v>44</v>
      </c>
      <c r="E51" s="382"/>
      <c r="F51" s="383">
        <v>4</v>
      </c>
      <c r="G51" s="383">
        <v>52.53</v>
      </c>
      <c r="H51" s="383">
        <v>210</v>
      </c>
      <c r="I51" s="383"/>
      <c r="J51" s="383"/>
      <c r="K51" s="383"/>
      <c r="L51" s="383">
        <v>210</v>
      </c>
    </row>
    <row r="52" spans="1:12" ht="24" x14ac:dyDescent="0.25">
      <c r="A52" s="379" t="s">
        <v>272</v>
      </c>
      <c r="B52" s="380" t="s">
        <v>918</v>
      </c>
      <c r="C52" s="378" t="s">
        <v>919</v>
      </c>
      <c r="D52" s="381" t="s">
        <v>44</v>
      </c>
      <c r="E52" s="382"/>
      <c r="F52" s="383">
        <v>2</v>
      </c>
      <c r="G52" s="383">
        <v>172.05</v>
      </c>
      <c r="H52" s="383">
        <v>344</v>
      </c>
      <c r="I52" s="383"/>
      <c r="J52" s="383"/>
      <c r="K52" s="383"/>
      <c r="L52" s="383">
        <v>344</v>
      </c>
    </row>
    <row r="53" spans="1:12" ht="24" x14ac:dyDescent="0.25">
      <c r="A53" s="379" t="s">
        <v>276</v>
      </c>
      <c r="B53" s="380" t="s">
        <v>833</v>
      </c>
      <c r="C53" s="378" t="s">
        <v>834</v>
      </c>
      <c r="D53" s="381" t="s">
        <v>44</v>
      </c>
      <c r="E53" s="382"/>
      <c r="F53" s="383">
        <v>6</v>
      </c>
      <c r="G53" s="383">
        <v>895.93</v>
      </c>
      <c r="H53" s="383">
        <v>5376</v>
      </c>
      <c r="I53" s="383"/>
      <c r="J53" s="383"/>
      <c r="K53" s="383"/>
      <c r="L53" s="383">
        <v>5376</v>
      </c>
    </row>
    <row r="54" spans="1:12" ht="24" x14ac:dyDescent="0.25">
      <c r="A54" s="379" t="s">
        <v>279</v>
      </c>
      <c r="B54" s="380" t="s">
        <v>651</v>
      </c>
      <c r="C54" s="378" t="s">
        <v>652</v>
      </c>
      <c r="D54" s="381" t="s">
        <v>44</v>
      </c>
      <c r="E54" s="382"/>
      <c r="F54" s="383">
        <v>12</v>
      </c>
      <c r="G54" s="383">
        <v>66.650000000000006</v>
      </c>
      <c r="H54" s="383">
        <v>800</v>
      </c>
      <c r="I54" s="383"/>
      <c r="J54" s="383"/>
      <c r="K54" s="383"/>
      <c r="L54" s="383">
        <v>800</v>
      </c>
    </row>
    <row r="55" spans="1:12" x14ac:dyDescent="0.25">
      <c r="A55" s="496" t="s">
        <v>920</v>
      </c>
      <c r="B55" s="497"/>
      <c r="C55" s="497"/>
      <c r="D55" s="497"/>
      <c r="E55" s="497"/>
      <c r="F55" s="497"/>
      <c r="G55" s="497"/>
      <c r="H55" s="497"/>
      <c r="I55" s="497"/>
      <c r="J55" s="497"/>
      <c r="K55" s="497"/>
      <c r="L55" s="497"/>
    </row>
    <row r="56" spans="1:12" ht="36" x14ac:dyDescent="0.25">
      <c r="A56" s="379" t="s">
        <v>348</v>
      </c>
      <c r="B56" s="380" t="s">
        <v>211</v>
      </c>
      <c r="C56" s="378" t="s">
        <v>921</v>
      </c>
      <c r="D56" s="381" t="s">
        <v>213</v>
      </c>
      <c r="E56" s="382"/>
      <c r="F56" s="384" t="s">
        <v>922</v>
      </c>
      <c r="G56" s="383">
        <v>6040.53</v>
      </c>
      <c r="H56" s="383">
        <v>12</v>
      </c>
      <c r="I56" s="383">
        <v>12</v>
      </c>
      <c r="J56" s="383"/>
      <c r="K56" s="383"/>
      <c r="L56" s="383"/>
    </row>
    <row r="57" spans="1:12" ht="36" x14ac:dyDescent="0.25">
      <c r="A57" s="379" t="s">
        <v>351</v>
      </c>
      <c r="B57" s="380" t="s">
        <v>669</v>
      </c>
      <c r="C57" s="378" t="s">
        <v>670</v>
      </c>
      <c r="D57" s="381" t="s">
        <v>239</v>
      </c>
      <c r="E57" s="382"/>
      <c r="F57" s="384" t="s">
        <v>923</v>
      </c>
      <c r="G57" s="383">
        <v>575.76</v>
      </c>
      <c r="H57" s="383">
        <v>39</v>
      </c>
      <c r="I57" s="383"/>
      <c r="J57" s="383"/>
      <c r="K57" s="383"/>
      <c r="L57" s="383">
        <v>39</v>
      </c>
    </row>
    <row r="58" spans="1:12" ht="36" x14ac:dyDescent="0.25">
      <c r="A58" s="379" t="s">
        <v>354</v>
      </c>
      <c r="B58" s="380" t="s">
        <v>673</v>
      </c>
      <c r="C58" s="378" t="s">
        <v>924</v>
      </c>
      <c r="D58" s="381" t="s">
        <v>213</v>
      </c>
      <c r="E58" s="382"/>
      <c r="F58" s="384" t="s">
        <v>922</v>
      </c>
      <c r="G58" s="383">
        <v>1747.22</v>
      </c>
      <c r="H58" s="383">
        <v>4</v>
      </c>
      <c r="I58" s="383">
        <v>3</v>
      </c>
      <c r="J58" s="383"/>
      <c r="K58" s="383"/>
      <c r="L58" s="383">
        <v>1</v>
      </c>
    </row>
    <row r="59" spans="1:12" ht="24" x14ac:dyDescent="0.25">
      <c r="A59" s="379" t="s">
        <v>356</v>
      </c>
      <c r="B59" s="380" t="s">
        <v>669</v>
      </c>
      <c r="C59" s="378" t="s">
        <v>676</v>
      </c>
      <c r="D59" s="381" t="s">
        <v>239</v>
      </c>
      <c r="E59" s="382"/>
      <c r="F59" s="384" t="s">
        <v>925</v>
      </c>
      <c r="G59" s="383">
        <v>487.18</v>
      </c>
      <c r="H59" s="383">
        <v>15</v>
      </c>
      <c r="I59" s="383"/>
      <c r="J59" s="383"/>
      <c r="K59" s="383"/>
      <c r="L59" s="383">
        <v>15</v>
      </c>
    </row>
    <row r="60" spans="1:12" x14ac:dyDescent="0.25">
      <c r="A60" s="496" t="s">
        <v>926</v>
      </c>
      <c r="B60" s="497"/>
      <c r="C60" s="497"/>
      <c r="D60" s="497"/>
      <c r="E60" s="497"/>
      <c r="F60" s="497"/>
      <c r="G60" s="497"/>
      <c r="H60" s="497"/>
      <c r="I60" s="497"/>
      <c r="J60" s="497"/>
      <c r="K60" s="497"/>
      <c r="L60" s="497"/>
    </row>
    <row r="61" spans="1:12" ht="48" x14ac:dyDescent="0.25">
      <c r="A61" s="379" t="s">
        <v>358</v>
      </c>
      <c r="B61" s="380" t="s">
        <v>840</v>
      </c>
      <c r="C61" s="378" t="s">
        <v>841</v>
      </c>
      <c r="D61" s="381" t="s">
        <v>842</v>
      </c>
      <c r="E61" s="382"/>
      <c r="F61" s="384" t="s">
        <v>927</v>
      </c>
      <c r="G61" s="383">
        <v>2196.91</v>
      </c>
      <c r="H61" s="383">
        <v>14588</v>
      </c>
      <c r="I61" s="383">
        <v>7585</v>
      </c>
      <c r="J61" s="383">
        <v>2671</v>
      </c>
      <c r="K61" s="383">
        <v>962</v>
      </c>
      <c r="L61" s="383">
        <v>4332</v>
      </c>
    </row>
    <row r="62" spans="1:12" ht="48" x14ac:dyDescent="0.25">
      <c r="A62" s="379" t="s">
        <v>524</v>
      </c>
      <c r="B62" s="380" t="s">
        <v>844</v>
      </c>
      <c r="C62" s="378" t="s">
        <v>845</v>
      </c>
      <c r="D62" s="381" t="s">
        <v>338</v>
      </c>
      <c r="E62" s="382"/>
      <c r="F62" s="384" t="s">
        <v>928</v>
      </c>
      <c r="G62" s="383">
        <v>49.4</v>
      </c>
      <c r="H62" s="383">
        <v>109</v>
      </c>
      <c r="I62" s="383"/>
      <c r="J62" s="383"/>
      <c r="K62" s="383"/>
      <c r="L62" s="383">
        <v>109</v>
      </c>
    </row>
    <row r="63" spans="1:12" ht="48" x14ac:dyDescent="0.25">
      <c r="A63" s="379" t="s">
        <v>527</v>
      </c>
      <c r="B63" s="380" t="s">
        <v>847</v>
      </c>
      <c r="C63" s="378" t="s">
        <v>848</v>
      </c>
      <c r="D63" s="381" t="s">
        <v>338</v>
      </c>
      <c r="E63" s="382"/>
      <c r="F63" s="384" t="s">
        <v>929</v>
      </c>
      <c r="G63" s="383">
        <v>57.38</v>
      </c>
      <c r="H63" s="383">
        <v>25</v>
      </c>
      <c r="I63" s="383"/>
      <c r="J63" s="383"/>
      <c r="K63" s="383"/>
      <c r="L63" s="383">
        <v>25</v>
      </c>
    </row>
    <row r="64" spans="1:12" ht="48" x14ac:dyDescent="0.25">
      <c r="A64" s="379" t="s">
        <v>362</v>
      </c>
      <c r="B64" s="380" t="s">
        <v>854</v>
      </c>
      <c r="C64" s="378" t="s">
        <v>855</v>
      </c>
      <c r="D64" s="381" t="s">
        <v>338</v>
      </c>
      <c r="E64" s="382"/>
      <c r="F64" s="384" t="s">
        <v>930</v>
      </c>
      <c r="G64" s="383">
        <v>381.27</v>
      </c>
      <c r="H64" s="383">
        <v>12163</v>
      </c>
      <c r="I64" s="383"/>
      <c r="J64" s="383"/>
      <c r="K64" s="383"/>
      <c r="L64" s="383">
        <v>12163</v>
      </c>
    </row>
    <row r="65" spans="1:12" ht="48" x14ac:dyDescent="0.25">
      <c r="A65" s="379" t="s">
        <v>530</v>
      </c>
      <c r="B65" s="380" t="s">
        <v>857</v>
      </c>
      <c r="C65" s="378" t="s">
        <v>858</v>
      </c>
      <c r="D65" s="381" t="s">
        <v>338</v>
      </c>
      <c r="E65" s="382"/>
      <c r="F65" s="384" t="s">
        <v>931</v>
      </c>
      <c r="G65" s="383">
        <v>387.86</v>
      </c>
      <c r="H65" s="383">
        <v>12799</v>
      </c>
      <c r="I65" s="383"/>
      <c r="J65" s="383"/>
      <c r="K65" s="383"/>
      <c r="L65" s="383">
        <v>12799</v>
      </c>
    </row>
    <row r="66" spans="1:12" ht="48" x14ac:dyDescent="0.25">
      <c r="A66" s="379" t="s">
        <v>533</v>
      </c>
      <c r="B66" s="380" t="s">
        <v>860</v>
      </c>
      <c r="C66" s="378" t="s">
        <v>861</v>
      </c>
      <c r="D66" s="381" t="s">
        <v>338</v>
      </c>
      <c r="E66" s="382"/>
      <c r="F66" s="384" t="s">
        <v>932</v>
      </c>
      <c r="G66" s="383">
        <v>448.09</v>
      </c>
      <c r="H66" s="383">
        <v>2465</v>
      </c>
      <c r="I66" s="383"/>
      <c r="J66" s="383"/>
      <c r="K66" s="383"/>
      <c r="L66" s="383">
        <v>2465</v>
      </c>
    </row>
    <row r="67" spans="1:12" ht="108" x14ac:dyDescent="0.25">
      <c r="A67" s="379" t="s">
        <v>376</v>
      </c>
      <c r="B67" s="380" t="s">
        <v>863</v>
      </c>
      <c r="C67" s="378" t="s">
        <v>933</v>
      </c>
      <c r="D67" s="381" t="s">
        <v>865</v>
      </c>
      <c r="E67" s="382"/>
      <c r="F67" s="384" t="s">
        <v>934</v>
      </c>
      <c r="G67" s="383">
        <v>4753.57</v>
      </c>
      <c r="H67" s="383">
        <v>1379</v>
      </c>
      <c r="I67" s="383">
        <v>753</v>
      </c>
      <c r="J67" s="383">
        <v>199</v>
      </c>
      <c r="K67" s="383">
        <v>72</v>
      </c>
      <c r="L67" s="383">
        <v>427</v>
      </c>
    </row>
    <row r="68" spans="1:12" ht="96" x14ac:dyDescent="0.25">
      <c r="A68" s="379" t="s">
        <v>364</v>
      </c>
      <c r="B68" s="380" t="s">
        <v>867</v>
      </c>
      <c r="C68" s="378" t="s">
        <v>868</v>
      </c>
      <c r="D68" s="381" t="s">
        <v>401</v>
      </c>
      <c r="E68" s="382"/>
      <c r="F68" s="384" t="s">
        <v>935</v>
      </c>
      <c r="G68" s="383">
        <v>724.37</v>
      </c>
      <c r="H68" s="383">
        <v>2311</v>
      </c>
      <c r="I68" s="383"/>
      <c r="J68" s="383"/>
      <c r="K68" s="383"/>
      <c r="L68" s="383">
        <v>2311</v>
      </c>
    </row>
    <row r="69" spans="1:12" x14ac:dyDescent="0.25">
      <c r="A69" s="496" t="s">
        <v>936</v>
      </c>
      <c r="B69" s="497"/>
      <c r="C69" s="497"/>
      <c r="D69" s="497"/>
      <c r="E69" s="497"/>
      <c r="F69" s="497"/>
      <c r="G69" s="497"/>
      <c r="H69" s="497"/>
      <c r="I69" s="497"/>
      <c r="J69" s="497"/>
      <c r="K69" s="497"/>
      <c r="L69" s="497"/>
    </row>
    <row r="70" spans="1:12" ht="27.75" x14ac:dyDescent="0.25">
      <c r="A70" s="379" t="s">
        <v>384</v>
      </c>
      <c r="B70" s="380" t="s">
        <v>277</v>
      </c>
      <c r="C70" s="378" t="s">
        <v>937</v>
      </c>
      <c r="D70" s="381" t="s">
        <v>191</v>
      </c>
      <c r="E70" s="382"/>
      <c r="F70" s="384" t="s">
        <v>938</v>
      </c>
      <c r="G70" s="383">
        <v>11743.77</v>
      </c>
      <c r="H70" s="383">
        <v>186</v>
      </c>
      <c r="I70" s="383">
        <v>151</v>
      </c>
      <c r="J70" s="383">
        <v>35</v>
      </c>
      <c r="K70" s="383"/>
      <c r="L70" s="383"/>
    </row>
    <row r="71" spans="1:12" ht="27.75" x14ac:dyDescent="0.25">
      <c r="A71" s="379" t="s">
        <v>388</v>
      </c>
      <c r="B71" s="380" t="s">
        <v>277</v>
      </c>
      <c r="C71" s="378" t="s">
        <v>939</v>
      </c>
      <c r="D71" s="381" t="s">
        <v>191</v>
      </c>
      <c r="E71" s="382"/>
      <c r="F71" s="384" t="s">
        <v>940</v>
      </c>
      <c r="G71" s="383">
        <v>11743.77</v>
      </c>
      <c r="H71" s="383">
        <v>140</v>
      </c>
      <c r="I71" s="383">
        <v>113</v>
      </c>
      <c r="J71" s="383">
        <v>27</v>
      </c>
      <c r="K71" s="383"/>
      <c r="L71" s="383"/>
    </row>
    <row r="72" spans="1:12" x14ac:dyDescent="0.25">
      <c r="A72" s="496" t="s">
        <v>941</v>
      </c>
      <c r="B72" s="497"/>
      <c r="C72" s="497"/>
      <c r="D72" s="497"/>
      <c r="E72" s="497"/>
      <c r="F72" s="497"/>
      <c r="G72" s="497"/>
      <c r="H72" s="497"/>
      <c r="I72" s="497"/>
      <c r="J72" s="497"/>
      <c r="K72" s="497"/>
      <c r="L72" s="497"/>
    </row>
    <row r="73" spans="1:12" ht="27.75" x14ac:dyDescent="0.25">
      <c r="A73" s="379" t="s">
        <v>390</v>
      </c>
      <c r="B73" s="380" t="s">
        <v>942</v>
      </c>
      <c r="C73" s="378" t="s">
        <v>943</v>
      </c>
      <c r="D73" s="381" t="s">
        <v>191</v>
      </c>
      <c r="E73" s="382"/>
      <c r="F73" s="384" t="s">
        <v>938</v>
      </c>
      <c r="G73" s="383">
        <v>5614.08</v>
      </c>
      <c r="H73" s="383">
        <v>89</v>
      </c>
      <c r="I73" s="383">
        <v>78</v>
      </c>
      <c r="J73" s="383">
        <v>11</v>
      </c>
      <c r="K73" s="383"/>
      <c r="L73" s="383"/>
    </row>
    <row r="74" spans="1:12" ht="27.75" x14ac:dyDescent="0.25">
      <c r="A74" s="379" t="s">
        <v>391</v>
      </c>
      <c r="B74" s="380" t="s">
        <v>942</v>
      </c>
      <c r="C74" s="378" t="s">
        <v>943</v>
      </c>
      <c r="D74" s="381" t="s">
        <v>191</v>
      </c>
      <c r="E74" s="382"/>
      <c r="F74" s="384" t="s">
        <v>944</v>
      </c>
      <c r="G74" s="383">
        <v>5614.08</v>
      </c>
      <c r="H74" s="383">
        <v>401</v>
      </c>
      <c r="I74" s="383">
        <v>351</v>
      </c>
      <c r="J74" s="383">
        <v>50</v>
      </c>
      <c r="K74" s="383"/>
      <c r="L74" s="383"/>
    </row>
    <row r="75" spans="1:12" x14ac:dyDescent="0.25">
      <c r="A75" s="496" t="s">
        <v>945</v>
      </c>
      <c r="B75" s="497"/>
      <c r="C75" s="497"/>
      <c r="D75" s="497"/>
      <c r="E75" s="497"/>
      <c r="F75" s="497"/>
      <c r="G75" s="497"/>
      <c r="H75" s="497"/>
      <c r="I75" s="497"/>
      <c r="J75" s="497"/>
      <c r="K75" s="497"/>
      <c r="L75" s="497"/>
    </row>
    <row r="76" spans="1:12" ht="60" x14ac:dyDescent="0.25">
      <c r="A76" s="379" t="s">
        <v>395</v>
      </c>
      <c r="B76" s="380" t="s">
        <v>946</v>
      </c>
      <c r="C76" s="378" t="s">
        <v>947</v>
      </c>
      <c r="D76" s="381" t="s">
        <v>338</v>
      </c>
      <c r="E76" s="382"/>
      <c r="F76" s="384" t="s">
        <v>948</v>
      </c>
      <c r="G76" s="383">
        <v>1331.01</v>
      </c>
      <c r="H76" s="383">
        <v>7720</v>
      </c>
      <c r="I76" s="383"/>
      <c r="J76" s="383"/>
      <c r="K76" s="383"/>
      <c r="L76" s="383">
        <v>7720</v>
      </c>
    </row>
    <row r="77" spans="1:12" ht="36" x14ac:dyDescent="0.25">
      <c r="A77" s="379" t="s">
        <v>398</v>
      </c>
      <c r="B77" s="380" t="s">
        <v>949</v>
      </c>
      <c r="C77" s="378" t="s">
        <v>950</v>
      </c>
      <c r="D77" s="381" t="s">
        <v>44</v>
      </c>
      <c r="E77" s="382"/>
      <c r="F77" s="384" t="s">
        <v>951</v>
      </c>
      <c r="G77" s="383">
        <v>2307.33</v>
      </c>
      <c r="H77" s="383">
        <v>32303</v>
      </c>
      <c r="I77" s="383">
        <v>20025</v>
      </c>
      <c r="J77" s="383"/>
      <c r="K77" s="383"/>
      <c r="L77" s="383">
        <v>12278</v>
      </c>
    </row>
    <row r="78" spans="1:12" ht="36" x14ac:dyDescent="0.25">
      <c r="A78" s="379" t="s">
        <v>404</v>
      </c>
      <c r="B78" s="380" t="s">
        <v>952</v>
      </c>
      <c r="C78" s="378" t="s">
        <v>953</v>
      </c>
      <c r="D78" s="381" t="s">
        <v>44</v>
      </c>
      <c r="E78" s="382"/>
      <c r="F78" s="384" t="s">
        <v>705</v>
      </c>
      <c r="G78" s="383">
        <v>2865.54</v>
      </c>
      <c r="H78" s="383">
        <v>11462</v>
      </c>
      <c r="I78" s="383">
        <v>6767</v>
      </c>
      <c r="J78" s="383">
        <v>64</v>
      </c>
      <c r="K78" s="383">
        <v>23</v>
      </c>
      <c r="L78" s="383">
        <v>4631</v>
      </c>
    </row>
    <row r="79" spans="1:12" x14ac:dyDescent="0.25">
      <c r="A79" s="512" t="s">
        <v>954</v>
      </c>
      <c r="B79" s="497"/>
      <c r="C79" s="497"/>
      <c r="D79" s="497"/>
      <c r="E79" s="497"/>
      <c r="F79" s="497"/>
      <c r="G79" s="497"/>
      <c r="H79" s="497"/>
      <c r="I79" s="497"/>
      <c r="J79" s="497"/>
      <c r="K79" s="497"/>
      <c r="L79" s="497"/>
    </row>
    <row r="80" spans="1:12" ht="36" x14ac:dyDescent="0.25">
      <c r="A80" s="379" t="s">
        <v>521</v>
      </c>
      <c r="B80" s="380" t="s">
        <v>695</v>
      </c>
      <c r="C80" s="378" t="s">
        <v>696</v>
      </c>
      <c r="D80" s="381" t="s">
        <v>686</v>
      </c>
      <c r="E80" s="382"/>
      <c r="F80" s="384" t="s">
        <v>955</v>
      </c>
      <c r="G80" s="383">
        <v>92.7</v>
      </c>
      <c r="H80" s="383">
        <v>4821</v>
      </c>
      <c r="I80" s="383">
        <v>4821</v>
      </c>
      <c r="J80" s="383"/>
      <c r="K80" s="383"/>
      <c r="L80" s="383"/>
    </row>
    <row r="81" spans="1:12" x14ac:dyDescent="0.25">
      <c r="A81" s="496" t="s">
        <v>283</v>
      </c>
      <c r="B81" s="497"/>
      <c r="C81" s="497"/>
      <c r="D81" s="497"/>
      <c r="E81" s="497"/>
      <c r="F81" s="497"/>
      <c r="G81" s="497"/>
      <c r="H81" s="385">
        <v>362235</v>
      </c>
      <c r="I81" s="385">
        <v>75024</v>
      </c>
      <c r="J81" s="385">
        <v>6354</v>
      </c>
      <c r="K81" s="385">
        <v>1707</v>
      </c>
      <c r="L81" s="385">
        <v>280857</v>
      </c>
    </row>
    <row r="82" spans="1:12" x14ac:dyDescent="0.25">
      <c r="A82" s="496" t="s">
        <v>119</v>
      </c>
      <c r="B82" s="497"/>
      <c r="C82" s="497"/>
      <c r="D82" s="497"/>
      <c r="E82" s="497"/>
      <c r="F82" s="497"/>
      <c r="G82" s="497"/>
      <c r="H82" s="385">
        <v>78070</v>
      </c>
      <c r="I82" s="383"/>
      <c r="J82" s="383"/>
      <c r="K82" s="383"/>
      <c r="L82" s="383"/>
    </row>
    <row r="83" spans="1:12" x14ac:dyDescent="0.25">
      <c r="A83" s="496" t="s">
        <v>120</v>
      </c>
      <c r="B83" s="497"/>
      <c r="C83" s="497"/>
      <c r="D83" s="497"/>
      <c r="E83" s="497"/>
      <c r="F83" s="497"/>
      <c r="G83" s="497"/>
      <c r="H83" s="385">
        <v>43155</v>
      </c>
      <c r="I83" s="383"/>
      <c r="J83" s="383"/>
      <c r="K83" s="383"/>
      <c r="L83" s="383"/>
    </row>
    <row r="84" spans="1:12" x14ac:dyDescent="0.25">
      <c r="A84" s="511" t="s">
        <v>121</v>
      </c>
      <c r="B84" s="497"/>
      <c r="C84" s="497"/>
      <c r="D84" s="497"/>
      <c r="E84" s="497"/>
      <c r="F84" s="497"/>
      <c r="G84" s="497"/>
      <c r="H84" s="383"/>
      <c r="I84" s="383"/>
      <c r="J84" s="383"/>
      <c r="K84" s="383"/>
      <c r="L84" s="383"/>
    </row>
    <row r="85" spans="1:12" x14ac:dyDescent="0.25">
      <c r="A85" s="496" t="s">
        <v>122</v>
      </c>
      <c r="B85" s="497"/>
      <c r="C85" s="497"/>
      <c r="D85" s="497"/>
      <c r="E85" s="497"/>
      <c r="F85" s="497"/>
      <c r="G85" s="497"/>
      <c r="H85" s="385">
        <v>483460</v>
      </c>
      <c r="I85" s="383"/>
      <c r="J85" s="383"/>
      <c r="K85" s="383"/>
      <c r="L85" s="383"/>
    </row>
    <row r="86" spans="1:12" x14ac:dyDescent="0.25">
      <c r="A86" s="496" t="s">
        <v>123</v>
      </c>
      <c r="B86" s="497"/>
      <c r="C86" s="497"/>
      <c r="D86" s="497"/>
      <c r="E86" s="497"/>
      <c r="F86" s="497"/>
      <c r="G86" s="497"/>
      <c r="H86" s="383"/>
      <c r="I86" s="383"/>
      <c r="J86" s="383"/>
      <c r="K86" s="383"/>
      <c r="L86" s="383"/>
    </row>
    <row r="87" spans="1:12" x14ac:dyDescent="0.25">
      <c r="A87" s="496" t="s">
        <v>130</v>
      </c>
      <c r="B87" s="497"/>
      <c r="C87" s="497"/>
      <c r="D87" s="497"/>
      <c r="E87" s="497"/>
      <c r="F87" s="497"/>
      <c r="G87" s="497"/>
      <c r="H87" s="385">
        <v>280857</v>
      </c>
      <c r="I87" s="383"/>
      <c r="J87" s="383"/>
      <c r="K87" s="383"/>
      <c r="L87" s="383"/>
    </row>
    <row r="88" spans="1:12" x14ac:dyDescent="0.25">
      <c r="A88" s="496" t="s">
        <v>124</v>
      </c>
      <c r="B88" s="497"/>
      <c r="C88" s="497"/>
      <c r="D88" s="497"/>
      <c r="E88" s="497"/>
      <c r="F88" s="497"/>
      <c r="G88" s="497"/>
      <c r="H88" s="385">
        <v>6354</v>
      </c>
      <c r="I88" s="383"/>
      <c r="J88" s="383"/>
      <c r="K88" s="383"/>
      <c r="L88" s="383"/>
    </row>
    <row r="89" spans="1:12" x14ac:dyDescent="0.25">
      <c r="A89" s="496" t="s">
        <v>125</v>
      </c>
      <c r="B89" s="497"/>
      <c r="C89" s="497"/>
      <c r="D89" s="497"/>
      <c r="E89" s="497"/>
      <c r="F89" s="497"/>
      <c r="G89" s="497"/>
      <c r="H89" s="385">
        <v>76731</v>
      </c>
      <c r="I89" s="383"/>
      <c r="J89" s="383"/>
      <c r="K89" s="383"/>
      <c r="L89" s="383"/>
    </row>
    <row r="90" spans="1:12" x14ac:dyDescent="0.25">
      <c r="A90" s="496" t="s">
        <v>126</v>
      </c>
      <c r="B90" s="497"/>
      <c r="C90" s="497"/>
      <c r="D90" s="497"/>
      <c r="E90" s="497"/>
      <c r="F90" s="497"/>
      <c r="G90" s="497"/>
      <c r="H90" s="385">
        <v>78070</v>
      </c>
      <c r="I90" s="383"/>
      <c r="J90" s="383"/>
      <c r="K90" s="383"/>
      <c r="L90" s="383"/>
    </row>
    <row r="91" spans="1:12" x14ac:dyDescent="0.25">
      <c r="A91" s="496" t="s">
        <v>127</v>
      </c>
      <c r="B91" s="497"/>
      <c r="C91" s="497"/>
      <c r="D91" s="497"/>
      <c r="E91" s="497"/>
      <c r="F91" s="497"/>
      <c r="G91" s="497"/>
      <c r="H91" s="385">
        <v>43155</v>
      </c>
      <c r="I91" s="383"/>
      <c r="J91" s="383"/>
      <c r="K91" s="383"/>
      <c r="L91" s="383"/>
    </row>
    <row r="92" spans="1:12" x14ac:dyDescent="0.25">
      <c r="A92" s="496" t="s">
        <v>1353</v>
      </c>
      <c r="B92" s="497"/>
      <c r="C92" s="497"/>
      <c r="D92" s="497"/>
      <c r="E92" s="497"/>
      <c r="F92" s="497"/>
      <c r="G92" s="497"/>
      <c r="H92" s="385">
        <v>7252</v>
      </c>
      <c r="I92" s="383"/>
      <c r="J92" s="383"/>
      <c r="K92" s="383"/>
      <c r="L92" s="383"/>
    </row>
    <row r="93" spans="1:12" x14ac:dyDescent="0.25">
      <c r="A93" s="511" t="s">
        <v>128</v>
      </c>
      <c r="B93" s="497"/>
      <c r="C93" s="497"/>
      <c r="D93" s="497"/>
      <c r="E93" s="497"/>
      <c r="F93" s="497"/>
      <c r="G93" s="497"/>
      <c r="H93" s="386">
        <v>490712</v>
      </c>
      <c r="I93" s="383"/>
      <c r="J93" s="383"/>
      <c r="K93" s="383"/>
      <c r="L93" s="383"/>
    </row>
  </sheetData>
  <mergeCells count="42">
    <mergeCell ref="A7:L7"/>
    <mergeCell ref="C12:L12"/>
    <mergeCell ref="D16:E16"/>
    <mergeCell ref="D18:E18"/>
    <mergeCell ref="D17:E17"/>
    <mergeCell ref="A87:G87"/>
    <mergeCell ref="A93:G93"/>
    <mergeCell ref="A88:G88"/>
    <mergeCell ref="A89:G89"/>
    <mergeCell ref="A90:G90"/>
    <mergeCell ref="A91:G91"/>
    <mergeCell ref="A92:G92"/>
    <mergeCell ref="A82:G82"/>
    <mergeCell ref="A83:G83"/>
    <mergeCell ref="A84:G84"/>
    <mergeCell ref="A85:G85"/>
    <mergeCell ref="A86:G86"/>
    <mergeCell ref="A69:L69"/>
    <mergeCell ref="A72:L72"/>
    <mergeCell ref="A75:L75"/>
    <mergeCell ref="A79:L79"/>
    <mergeCell ref="A81:G81"/>
    <mergeCell ref="A32:L32"/>
    <mergeCell ref="A36:L36"/>
    <mergeCell ref="A45:L45"/>
    <mergeCell ref="A55:L55"/>
    <mergeCell ref="A60:L60"/>
    <mergeCell ref="A20:A22"/>
    <mergeCell ref="A24:L24"/>
    <mergeCell ref="A25:L25"/>
    <mergeCell ref="A28:L28"/>
    <mergeCell ref="A31:L31"/>
    <mergeCell ref="B20:B22"/>
    <mergeCell ref="C20:C22"/>
    <mergeCell ref="D20:D22"/>
    <mergeCell ref="E20:F20"/>
    <mergeCell ref="G20:L20"/>
    <mergeCell ref="E21:E22"/>
    <mergeCell ref="F21:F22"/>
    <mergeCell ref="G21:G22"/>
    <mergeCell ref="H21:H22"/>
    <mergeCell ref="I21:K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8</vt:i4>
      </vt:variant>
    </vt:vector>
  </HeadingPairs>
  <TitlesOfParts>
    <vt:vector size="24" baseType="lpstr">
      <vt:lpstr>Протокол</vt:lpstr>
      <vt:lpstr>РДЦ</vt:lpstr>
      <vt:lpstr>см1</vt:lpstr>
      <vt:lpstr>см2</vt:lpstr>
      <vt:lpstr>см3</vt:lpstr>
      <vt:lpstr>см4</vt:lpstr>
      <vt:lpstr>см5</vt:lpstr>
      <vt:lpstr>см6</vt:lpstr>
      <vt:lpstr>см7</vt:lpstr>
      <vt:lpstr>см8</vt:lpstr>
      <vt:lpstr>см9</vt:lpstr>
      <vt:lpstr>см10</vt:lpstr>
      <vt:lpstr>см11</vt:lpstr>
      <vt:lpstr>см12ПНР</vt:lpstr>
      <vt:lpstr>переченьДавМат иОборуд</vt:lpstr>
      <vt:lpstr>ОборудованиеПодрядчика</vt:lpstr>
      <vt:lpstr>Протокол!Область_печати</vt:lpstr>
      <vt:lpstr>РДЦ!Область_печати</vt:lpstr>
      <vt:lpstr>см1!Область_печати</vt:lpstr>
      <vt:lpstr>см12ПНР!Область_печати</vt:lpstr>
      <vt:lpstr>см2!Область_печати</vt:lpstr>
      <vt:lpstr>см3!Область_печати</vt:lpstr>
      <vt:lpstr>см4!Область_печати</vt:lpstr>
      <vt:lpstr>см5!Область_печати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Еремеева Оксана Геннадьевна</dc:creator>
  <cp:lastModifiedBy>admins</cp:lastModifiedBy>
  <cp:lastPrinted>2022-09-21T00:04:27Z</cp:lastPrinted>
  <dcterms:created xsi:type="dcterms:W3CDTF">2019-01-22T08:47:04Z</dcterms:created>
  <dcterms:modified xsi:type="dcterms:W3CDTF">2022-09-21T05:10:28Z</dcterms:modified>
</cp:coreProperties>
</file>